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360" yWindow="465" windowWidth="21840" windowHeight="12030" activeTab="3"/>
  </bookViews>
  <sheets>
    <sheet name="tab. VI" sheetId="5" r:id="rId1"/>
    <sheet name="tab. VI pom" sheetId="1" r:id="rId2"/>
    <sheet name="tab. IX" sheetId="3" r:id="rId3"/>
    <sheet name="tab. X" sheetId="2" r:id="rId4"/>
    <sheet name="tab. XII" sheetId="4" r:id="rId5"/>
  </sheets>
  <definedNames>
    <definedName name="_xlnm.Print_Area" localSheetId="2">'tab. IX'!$1:$53</definedName>
    <definedName name="_xlnm.Print_Area" localSheetId="0">'tab. VI'!$A$1:$J$56</definedName>
    <definedName name="_xlnm.Print_Area" localSheetId="1">'tab. VI pom'!$A$1:$J$58</definedName>
    <definedName name="_xlnm.Print_Area" localSheetId="3">'tab. X'!$A$1:$J$61</definedName>
    <definedName name="_xlnm.Print_Area" localSheetId="4">'tab. XII'!$A$1:$N$76</definedName>
  </definedNames>
  <calcPr calcId="162913"/>
</workbook>
</file>

<file path=xl/calcChain.xml><?xml version="1.0" encoding="utf-8"?>
<calcChain xmlns="http://schemas.openxmlformats.org/spreadsheetml/2006/main">
  <c r="C19" i="3" l="1"/>
  <c r="D19" i="3"/>
  <c r="E19" i="3"/>
  <c r="F19" i="3"/>
  <c r="G19" i="3"/>
  <c r="H19" i="3"/>
  <c r="I19" i="3"/>
  <c r="J19" i="3"/>
  <c r="C20" i="3"/>
  <c r="D20" i="3"/>
  <c r="E20" i="3"/>
  <c r="F20" i="3"/>
  <c r="G20" i="3"/>
  <c r="H20" i="3"/>
  <c r="I20" i="3"/>
  <c r="J20" i="3"/>
  <c r="C27" i="3"/>
  <c r="D27" i="3"/>
  <c r="E27" i="3"/>
  <c r="F27" i="3"/>
  <c r="G27" i="3"/>
  <c r="H27" i="3"/>
  <c r="I27" i="3"/>
  <c r="J27" i="3"/>
  <c r="C28" i="3"/>
  <c r="D28" i="3"/>
  <c r="E28" i="3"/>
  <c r="F28" i="3"/>
  <c r="G28" i="3"/>
  <c r="H28" i="3"/>
  <c r="I28" i="3"/>
  <c r="J28" i="3"/>
  <c r="C30" i="3"/>
  <c r="D30" i="3"/>
  <c r="D49" i="3" s="1"/>
  <c r="E30" i="3"/>
  <c r="E49" i="3" s="1"/>
  <c r="F30" i="3"/>
  <c r="F19" i="1" s="1"/>
  <c r="G30" i="3"/>
  <c r="H30" i="3"/>
  <c r="I30" i="3"/>
  <c r="J30" i="3"/>
  <c r="C31" i="3"/>
  <c r="D31" i="3"/>
  <c r="E31" i="3"/>
  <c r="F31" i="3"/>
  <c r="G31" i="3"/>
  <c r="G19" i="1" s="1"/>
  <c r="H31" i="3"/>
  <c r="I31" i="3"/>
  <c r="J31" i="3"/>
  <c r="C48" i="3"/>
  <c r="D48" i="3" s="1"/>
  <c r="E48" i="3" s="1"/>
  <c r="F48" i="3" s="1"/>
  <c r="G48" i="3" s="1"/>
  <c r="H48" i="3" s="1"/>
  <c r="I48" i="3" s="1"/>
  <c r="J48" i="3" s="1"/>
  <c r="G49" i="3"/>
  <c r="C13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C18" i="5"/>
  <c r="D18" i="5"/>
  <c r="E18" i="5"/>
  <c r="F18" i="5"/>
  <c r="G18" i="5"/>
  <c r="H18" i="5"/>
  <c r="I18" i="5"/>
  <c r="J18" i="5"/>
  <c r="C20" i="5"/>
  <c r="D20" i="5"/>
  <c r="E20" i="5"/>
  <c r="F20" i="5"/>
  <c r="G20" i="5"/>
  <c r="H20" i="5"/>
  <c r="I20" i="5"/>
  <c r="J20" i="5"/>
  <c r="C22" i="5"/>
  <c r="C24" i="5" s="1"/>
  <c r="D22" i="5"/>
  <c r="D28" i="5" s="1"/>
  <c r="E22" i="5"/>
  <c r="E28" i="5" s="1"/>
  <c r="F22" i="5"/>
  <c r="F28" i="5" s="1"/>
  <c r="G22" i="5"/>
  <c r="G30" i="5" s="1"/>
  <c r="H22" i="5"/>
  <c r="H30" i="5" s="1"/>
  <c r="I22" i="5"/>
  <c r="J22" i="5"/>
  <c r="J24" i="5" s="1"/>
  <c r="G24" i="5"/>
  <c r="H24" i="5"/>
  <c r="I24" i="5"/>
  <c r="D25" i="5"/>
  <c r="D26" i="5" s="1"/>
  <c r="E25" i="5"/>
  <c r="E26" i="5" s="1"/>
  <c r="F25" i="5"/>
  <c r="F26" i="5" s="1"/>
  <c r="G25" i="5"/>
  <c r="G26" i="5" s="1"/>
  <c r="H25" i="5"/>
  <c r="H26" i="5" s="1"/>
  <c r="I25" i="5"/>
  <c r="J25" i="5"/>
  <c r="J26" i="5" s="1"/>
  <c r="I26" i="5"/>
  <c r="G28" i="5"/>
  <c r="I28" i="5"/>
  <c r="I30" i="5"/>
  <c r="D34" i="5"/>
  <c r="E34" i="5"/>
  <c r="F34" i="5"/>
  <c r="G34" i="5"/>
  <c r="H34" i="5"/>
  <c r="I34" i="5"/>
  <c r="J34" i="5"/>
  <c r="C36" i="5"/>
  <c r="D36" i="5"/>
  <c r="E36" i="5"/>
  <c r="F36" i="5"/>
  <c r="G36" i="5"/>
  <c r="H36" i="5"/>
  <c r="I36" i="5"/>
  <c r="J36" i="5"/>
  <c r="D39" i="5"/>
  <c r="D40" i="5" s="1"/>
  <c r="E39" i="5"/>
  <c r="E40" i="5" s="1"/>
  <c r="F39" i="5"/>
  <c r="G39" i="5"/>
  <c r="G40" i="5" s="1"/>
  <c r="H39" i="5"/>
  <c r="H40" i="5" s="1"/>
  <c r="I39" i="5"/>
  <c r="J39" i="5"/>
  <c r="J40" i="5" s="1"/>
  <c r="F40" i="5"/>
  <c r="I40" i="5"/>
  <c r="D42" i="5"/>
  <c r="D43" i="5" s="1"/>
  <c r="E42" i="5"/>
  <c r="E43" i="5" s="1"/>
  <c r="F42" i="5"/>
  <c r="F43" i="5" s="1"/>
  <c r="G42" i="5"/>
  <c r="G43" i="5" s="1"/>
  <c r="H42" i="5"/>
  <c r="H43" i="5" s="1"/>
  <c r="I42" i="5"/>
  <c r="J42" i="5"/>
  <c r="J43" i="5" s="1"/>
  <c r="I43" i="5"/>
  <c r="C9" i="1"/>
  <c r="D9" i="1"/>
  <c r="E9" i="1"/>
  <c r="F9" i="1"/>
  <c r="G9" i="1"/>
  <c r="H9" i="1"/>
  <c r="I9" i="1"/>
  <c r="J9" i="1"/>
  <c r="C12" i="1"/>
  <c r="C13" i="1" s="1"/>
  <c r="D12" i="1"/>
  <c r="E12" i="1"/>
  <c r="E13" i="1" s="1"/>
  <c r="F12" i="1"/>
  <c r="G12" i="1"/>
  <c r="H12" i="1"/>
  <c r="I12" i="1"/>
  <c r="J12" i="1"/>
  <c r="H13" i="1"/>
  <c r="C17" i="1"/>
  <c r="C18" i="1" s="1"/>
  <c r="D17" i="1"/>
  <c r="E17" i="1"/>
  <c r="F17" i="1"/>
  <c r="G17" i="1"/>
  <c r="H17" i="1"/>
  <c r="I17" i="1"/>
  <c r="J17" i="1"/>
  <c r="C19" i="1"/>
  <c r="D19" i="1"/>
  <c r="E19" i="1"/>
  <c r="C23" i="1"/>
  <c r="D23" i="1"/>
  <c r="E25" i="1" s="1"/>
  <c r="E23" i="1"/>
  <c r="F23" i="1"/>
  <c r="G23" i="1"/>
  <c r="H23" i="1"/>
  <c r="I23" i="1"/>
  <c r="J23" i="1"/>
  <c r="C27" i="1"/>
  <c r="D27" i="1"/>
  <c r="E27" i="1"/>
  <c r="F27" i="1"/>
  <c r="G27" i="1"/>
  <c r="H27" i="1"/>
  <c r="I27" i="1"/>
  <c r="J27" i="1"/>
  <c r="C29" i="1"/>
  <c r="D29" i="1"/>
  <c r="E29" i="1"/>
  <c r="F29" i="1"/>
  <c r="G29" i="1"/>
  <c r="H29" i="1"/>
  <c r="I29" i="1"/>
  <c r="J29" i="1"/>
  <c r="C32" i="1"/>
  <c r="D32" i="1"/>
  <c r="E32" i="1"/>
  <c r="F32" i="1"/>
  <c r="G32" i="1"/>
  <c r="H32" i="1"/>
  <c r="I32" i="1"/>
  <c r="J32" i="1"/>
  <c r="C33" i="1"/>
  <c r="C36" i="1" s="1"/>
  <c r="D33" i="1"/>
  <c r="D35" i="1" s="1"/>
  <c r="E33" i="1"/>
  <c r="F33" i="1"/>
  <c r="F36" i="1" s="1"/>
  <c r="G33" i="1"/>
  <c r="G34" i="1" s="1"/>
  <c r="H33" i="1"/>
  <c r="H36" i="1" s="1"/>
  <c r="I33" i="1"/>
  <c r="J33" i="1"/>
  <c r="J35" i="1" s="1"/>
  <c r="D36" i="1"/>
  <c r="D39" i="1"/>
  <c r="D40" i="1" s="1"/>
  <c r="E39" i="1"/>
  <c r="F39" i="1"/>
  <c r="F40" i="1" s="1"/>
  <c r="G39" i="1"/>
  <c r="G40" i="1" s="1"/>
  <c r="H39" i="1"/>
  <c r="I39" i="1"/>
  <c r="I40" i="1" s="1"/>
  <c r="J39" i="1"/>
  <c r="J40" i="1" s="1"/>
  <c r="E40" i="1"/>
  <c r="H40" i="1"/>
  <c r="D42" i="1"/>
  <c r="D43" i="1" s="1"/>
  <c r="E42" i="1"/>
  <c r="E43" i="1" s="1"/>
  <c r="F42" i="1"/>
  <c r="F43" i="1" s="1"/>
  <c r="G42" i="1"/>
  <c r="G43" i="1" s="1"/>
  <c r="H42" i="1"/>
  <c r="H43" i="1" s="1"/>
  <c r="I42" i="1"/>
  <c r="I43" i="1" s="1"/>
  <c r="J42" i="1"/>
  <c r="J43" i="1" s="1"/>
  <c r="C46" i="1"/>
  <c r="D46" i="1"/>
  <c r="E46" i="1"/>
  <c r="F46" i="1"/>
  <c r="G46" i="1"/>
  <c r="H46" i="1"/>
  <c r="I46" i="1"/>
  <c r="J46" i="1"/>
  <c r="C47" i="1"/>
  <c r="D47" i="1"/>
  <c r="E47" i="1"/>
  <c r="F47" i="1"/>
  <c r="G47" i="1"/>
  <c r="H47" i="1"/>
  <c r="I47" i="1"/>
  <c r="J47" i="1"/>
  <c r="C48" i="1"/>
  <c r="D48" i="1"/>
  <c r="E48" i="1"/>
  <c r="F48" i="1"/>
  <c r="G48" i="1"/>
  <c r="H48" i="1"/>
  <c r="I48" i="1"/>
  <c r="J48" i="1"/>
  <c r="B6" i="2"/>
  <c r="H74" i="4"/>
  <c r="K74" i="4"/>
  <c r="M74" i="4"/>
  <c r="F30" i="5" l="1"/>
  <c r="F24" i="5"/>
  <c r="I34" i="1"/>
  <c r="G13" i="1"/>
  <c r="E24" i="5"/>
  <c r="D24" i="5"/>
  <c r="E30" i="5"/>
  <c r="D30" i="5"/>
  <c r="C20" i="1"/>
  <c r="G25" i="1"/>
  <c r="G26" i="1" s="1"/>
  <c r="J36" i="1"/>
  <c r="I36" i="1"/>
  <c r="D13" i="1"/>
  <c r="F49" i="3"/>
  <c r="C35" i="1"/>
  <c r="I14" i="1"/>
  <c r="J19" i="1"/>
  <c r="J20" i="1" s="1"/>
  <c r="F18" i="1"/>
  <c r="E18" i="1"/>
  <c r="H19" i="1"/>
  <c r="H20" i="1" s="1"/>
  <c r="J30" i="5"/>
  <c r="C49" i="3"/>
  <c r="J28" i="5"/>
  <c r="J25" i="1"/>
  <c r="J26" i="1" s="1"/>
  <c r="E22" i="1"/>
  <c r="E28" i="1" s="1"/>
  <c r="C22" i="1"/>
  <c r="C24" i="1" s="1"/>
  <c r="D18" i="1"/>
  <c r="H14" i="1"/>
  <c r="E34" i="1"/>
  <c r="F20" i="1"/>
  <c r="E14" i="1"/>
  <c r="J13" i="1"/>
  <c r="E20" i="1"/>
  <c r="G14" i="1"/>
  <c r="F35" i="1"/>
  <c r="F14" i="1"/>
  <c r="I35" i="1"/>
  <c r="D34" i="1"/>
  <c r="J22" i="1"/>
  <c r="J30" i="1" s="1"/>
  <c r="F13" i="1"/>
  <c r="I19" i="1"/>
  <c r="I20" i="1" s="1"/>
  <c r="H35" i="1"/>
  <c r="G20" i="1"/>
  <c r="J49" i="3"/>
  <c r="H22" i="1"/>
  <c r="H30" i="1" s="1"/>
  <c r="I49" i="3"/>
  <c r="E35" i="1"/>
  <c r="G22" i="1"/>
  <c r="G30" i="1" s="1"/>
  <c r="D20" i="1"/>
  <c r="H28" i="5"/>
  <c r="H49" i="3"/>
  <c r="E36" i="1"/>
  <c r="F25" i="1"/>
  <c r="F26" i="1" s="1"/>
  <c r="F22" i="1"/>
  <c r="F28" i="1" s="1"/>
  <c r="D25" i="1"/>
  <c r="D26" i="1" s="1"/>
  <c r="D22" i="1"/>
  <c r="D30" i="1" s="1"/>
  <c r="G18" i="1"/>
  <c r="J34" i="1"/>
  <c r="H34" i="1"/>
  <c r="I22" i="1"/>
  <c r="I24" i="1" s="1"/>
  <c r="E26" i="1"/>
  <c r="I13" i="1"/>
  <c r="H18" i="1"/>
  <c r="F34" i="1"/>
  <c r="I25" i="1"/>
  <c r="I26" i="1" s="1"/>
  <c r="D14" i="1"/>
  <c r="H25" i="1"/>
  <c r="H26" i="1" s="1"/>
  <c r="J18" i="1"/>
  <c r="I18" i="1"/>
  <c r="C30" i="5"/>
  <c r="G36" i="1"/>
  <c r="J14" i="1"/>
  <c r="C28" i="5"/>
  <c r="G35" i="1"/>
  <c r="E24" i="1" l="1"/>
  <c r="C28" i="1"/>
  <c r="G28" i="1"/>
  <c r="C30" i="1"/>
  <c r="E30" i="1"/>
  <c r="I28" i="1"/>
  <c r="G24" i="1"/>
  <c r="J24" i="1"/>
  <c r="H28" i="1"/>
  <c r="J28" i="1"/>
  <c r="H24" i="1"/>
  <c r="D28" i="1"/>
  <c r="D24" i="1"/>
  <c r="F30" i="1"/>
  <c r="F24" i="1"/>
  <c r="I30" i="1"/>
</calcChain>
</file>

<file path=xl/sharedStrings.xml><?xml version="1.0" encoding="utf-8"?>
<sst xmlns="http://schemas.openxmlformats.org/spreadsheetml/2006/main" count="1049" uniqueCount="443">
  <si>
    <t>jednotky</t>
  </si>
  <si>
    <t>Celkový počet obyvatel</t>
  </si>
  <si>
    <t>os.</t>
  </si>
  <si>
    <t>Odkanalizování</t>
  </si>
  <si>
    <t>Počet obyv. napoj na kanalizaci</t>
  </si>
  <si>
    <t>%</t>
  </si>
  <si>
    <t>meziroční přírůstek</t>
  </si>
  <si>
    <t>os</t>
  </si>
  <si>
    <t>Čištění odpadních vod</t>
  </si>
  <si>
    <t>Počet obyv. napoj ČOV</t>
  </si>
  <si>
    <t>Počet obyv. se svozem na ČOV</t>
  </si>
  <si>
    <t>Celková produkce odp. vod</t>
  </si>
  <si>
    <t>mil. m3/rok</t>
  </si>
  <si>
    <t>Odpad. vody čištěné na ČOV</t>
  </si>
  <si>
    <t>Meziroční přírustek</t>
  </si>
  <si>
    <t>Odpad. vody čištěné v septicích</t>
  </si>
  <si>
    <t>Odpad. vody nečištěné</t>
  </si>
  <si>
    <t>Počet ČOV</t>
  </si>
  <si>
    <t>ks</t>
  </si>
  <si>
    <t>Celková kapacita ČOV</t>
  </si>
  <si>
    <t>m3/d</t>
  </si>
  <si>
    <t>Roční přírůstek</t>
  </si>
  <si>
    <t>Přebytek kapacity</t>
  </si>
  <si>
    <t>Nedostatek kapacity</t>
  </si>
  <si>
    <t>Celková délka nové kanalizace</t>
  </si>
  <si>
    <t>km</t>
  </si>
  <si>
    <t>Celková délka rek. kanalizace</t>
  </si>
  <si>
    <t>Produkce zněčištění</t>
  </si>
  <si>
    <t>BSK5</t>
  </si>
  <si>
    <t>t/rok</t>
  </si>
  <si>
    <t>NL</t>
  </si>
  <si>
    <t>CHSK</t>
  </si>
  <si>
    <t>Celkové investiční náklady ročně</t>
  </si>
  <si>
    <t>mil. Kč</t>
  </si>
  <si>
    <t>Celkové investiční náklady součtově</t>
  </si>
  <si>
    <t>Hmotný investiční majetek ročně</t>
  </si>
  <si>
    <t>Hmotný investiční majetek součtově</t>
  </si>
  <si>
    <t>mil.Kč</t>
  </si>
  <si>
    <t xml:space="preserve">Tab. VI - KANALIZACE - ZÁKLADNÍ ÚDAJE </t>
  </si>
  <si>
    <t xml:space="preserve">Provozní skupina : </t>
  </si>
  <si>
    <t>Tab. X - KANALIZACE - BILANCE ODPADNÍCH VOD A ZNEČIŠTĚNÍ</t>
  </si>
  <si>
    <t>(číslo a název obce)</t>
  </si>
  <si>
    <t>jedn.</t>
  </si>
  <si>
    <t>CELKOVÁ PRODUKCE</t>
  </si>
  <si>
    <t>odpadních vod</t>
  </si>
  <si>
    <t>kg/d</t>
  </si>
  <si>
    <t>Počet EO</t>
  </si>
  <si>
    <t>odp.vod likv. na ČOV</t>
  </si>
  <si>
    <t>odp.vod likv. v septicích</t>
  </si>
  <si>
    <t>odp.vod likv. jiným způsobem</t>
  </si>
  <si>
    <t xml:space="preserve">PŘÍSUN ODP. VOD Z JINÝCH LOKALIT </t>
  </si>
  <si>
    <t>množství odpadních vod</t>
  </si>
  <si>
    <t xml:space="preserve">ODVEDENÍ ODP. VOD NA JINÉ LOKALITY </t>
  </si>
  <si>
    <t>PŘÍTOK NA ČOV</t>
  </si>
  <si>
    <t>Typ ČOV</t>
  </si>
  <si>
    <t>-</t>
  </si>
  <si>
    <t>Dočištění - snížení BSK5</t>
  </si>
  <si>
    <t>Denitrifikace</t>
  </si>
  <si>
    <t>Odstraňování fosforu</t>
  </si>
  <si>
    <t>ODSTRANĚNÉ ZNEČIŠTĚNÍ</t>
  </si>
  <si>
    <t>ZBYTKOVÉ ZNEČIŠTĚNÍ</t>
  </si>
  <si>
    <t>Produkce kalů</t>
  </si>
  <si>
    <t>m3/r</t>
  </si>
  <si>
    <t>Způsob likvidace kalů</t>
  </si>
  <si>
    <t>Množství kalu po odvodnění</t>
  </si>
  <si>
    <t>Provozní skupina :</t>
  </si>
  <si>
    <t>Tab. IX - KANALIZACE - REKAPITULACE VSTUPNÍCH ÚDAJŮ</t>
  </si>
  <si>
    <t>Počet trvale bydl.obyvatel</t>
  </si>
  <si>
    <t>Počet osob s ČOP</t>
  </si>
  <si>
    <t>ODKANALIZOVÁNÍ OBCE</t>
  </si>
  <si>
    <t>Rozsah odkanalizování</t>
  </si>
  <si>
    <t xml:space="preserve"> -</t>
  </si>
  <si>
    <t>Typ kanalizace</t>
  </si>
  <si>
    <t>Počet obyv.napoj.na kanal.</t>
  </si>
  <si>
    <t>- trvale bydlící</t>
  </si>
  <si>
    <t>- počet osob s ČOP</t>
  </si>
  <si>
    <t>Počet obyv.nenapoj.na kanal.</t>
  </si>
  <si>
    <t>LIKVIDACE ODPADNÍCH VOD</t>
  </si>
  <si>
    <t>Počet obyv.napoj.na ČOV</t>
  </si>
  <si>
    <t xml:space="preserve">Počet obyv.napoj.na septiky </t>
  </si>
  <si>
    <t>Počet obyv.s odvoz OV</t>
  </si>
  <si>
    <t>Průmysl,zemědelství,vybavenost</t>
  </si>
  <si>
    <t>Způsob likvidace</t>
  </si>
  <si>
    <t>Množství odp.vod</t>
  </si>
  <si>
    <t>N-celk</t>
  </si>
  <si>
    <t>N-NH4</t>
  </si>
  <si>
    <t>N-NO3</t>
  </si>
  <si>
    <t>P-celk</t>
  </si>
  <si>
    <t>Kapacita ČOV</t>
  </si>
  <si>
    <t>Počet čerpacích stanic</t>
  </si>
  <si>
    <t>Délka kanal.sítě</t>
  </si>
  <si>
    <t xml:space="preserve">Počet kanal.přípojek </t>
  </si>
  <si>
    <t>Jímky a septiky</t>
  </si>
  <si>
    <t>Mikročistírny</t>
  </si>
  <si>
    <t>Vysvětlivka :   Počet osob s ČOP = Počet osob s časově omezeným pobytem</t>
  </si>
  <si>
    <t>Tab. XII -  TECHNICKÉ  A FINANČNÍ ÚDAJE KANALIZACÍ</t>
  </si>
  <si>
    <t>ID</t>
  </si>
  <si>
    <t>K</t>
  </si>
  <si>
    <t>H l a v n í   o b j e k t y</t>
  </si>
  <si>
    <t>stávající objekty</t>
  </si>
  <si>
    <t>rekonstrukce</t>
  </si>
  <si>
    <t>nové stavby</t>
  </si>
  <si>
    <t>1 čistírny odpadních vod</t>
  </si>
  <si>
    <t>DHM</t>
  </si>
  <si>
    <t>rok uved.</t>
  </si>
  <si>
    <t>rok zaháj.</t>
  </si>
  <si>
    <t>název</t>
  </si>
  <si>
    <t>typ ČOV</t>
  </si>
  <si>
    <t>kap. m3/d</t>
  </si>
  <si>
    <t>do provozu</t>
  </si>
  <si>
    <t>/ukončení</t>
  </si>
  <si>
    <t>C.S</t>
  </si>
  <si>
    <t xml:space="preserve">2 biologický rybník </t>
  </si>
  <si>
    <t>plocha (ha)</t>
  </si>
  <si>
    <t>kap. EO</t>
  </si>
  <si>
    <t>3 kanalizační síť</t>
  </si>
  <si>
    <t>DN(mm)</t>
  </si>
  <si>
    <t>délka(km)</t>
  </si>
  <si>
    <t>K.S</t>
  </si>
  <si>
    <t>4 výtlačné řady</t>
  </si>
  <si>
    <t>5 čerpací stanice</t>
  </si>
  <si>
    <t>Qkap(l/s)</t>
  </si>
  <si>
    <t>h(m)</t>
  </si>
  <si>
    <t>6 kanalizační přípojky</t>
  </si>
  <si>
    <t>počet</t>
  </si>
  <si>
    <t>P.S</t>
  </si>
  <si>
    <t xml:space="preserve">7 jímky </t>
  </si>
  <si>
    <t>typ</t>
  </si>
  <si>
    <t>počet ks</t>
  </si>
  <si>
    <t>J.S</t>
  </si>
  <si>
    <t>SOUČET</t>
  </si>
  <si>
    <t>Plán rozvoje pro kraj :   Jihomoravský</t>
  </si>
  <si>
    <t>Kraj :    Jihomoravský</t>
  </si>
  <si>
    <t>Plán rozvoje pro kraj :    Jihomoravský</t>
  </si>
  <si>
    <t>0621.001.001.01 - Adamov</t>
  </si>
  <si>
    <t xml:space="preserve">             (provozní skupina)</t>
  </si>
  <si>
    <t>tis. m3/rok</t>
  </si>
  <si>
    <t>Odstranění znečištění</t>
  </si>
  <si>
    <t>celá obec</t>
  </si>
  <si>
    <t>jednotná</t>
  </si>
  <si>
    <t>průmysl, vybavenost</t>
  </si>
  <si>
    <t>na městské ČOV</t>
  </si>
  <si>
    <t>mechanicko-biologická</t>
  </si>
  <si>
    <t>C.R</t>
  </si>
  <si>
    <t>K.R</t>
  </si>
  <si>
    <t>K.N</t>
  </si>
  <si>
    <t>Stávající</t>
  </si>
  <si>
    <t>jímky a septiky</t>
  </si>
  <si>
    <t>ne</t>
  </si>
  <si>
    <t>odvoz</t>
  </si>
  <si>
    <t>P.N</t>
  </si>
  <si>
    <t>kapacQ</t>
  </si>
  <si>
    <t>provrok1</t>
  </si>
  <si>
    <t>provrok2</t>
  </si>
  <si>
    <t>provrok1/provrok2</t>
  </si>
  <si>
    <t>C.N</t>
  </si>
  <si>
    <t>kapacEO</t>
  </si>
  <si>
    <t>plocha</t>
  </si>
  <si>
    <t>B.S</t>
  </si>
  <si>
    <t>B.N</t>
  </si>
  <si>
    <t>B.R</t>
  </si>
  <si>
    <t>&lt; 100</t>
  </si>
  <si>
    <t>DN1</t>
  </si>
  <si>
    <t>101-300</t>
  </si>
  <si>
    <t>DN2</t>
  </si>
  <si>
    <t>301-500</t>
  </si>
  <si>
    <t>DN3</t>
  </si>
  <si>
    <t>&lt; 500</t>
  </si>
  <si>
    <t>DN4</t>
  </si>
  <si>
    <t>delka</t>
  </si>
  <si>
    <t>kapac</t>
  </si>
  <si>
    <t>vyska</t>
  </si>
  <si>
    <t>V.S</t>
  </si>
  <si>
    <t>V.R</t>
  </si>
  <si>
    <t>V.N</t>
  </si>
  <si>
    <t>S.S</t>
  </si>
  <si>
    <t>S.R</t>
  </si>
  <si>
    <t>S.N</t>
  </si>
  <si>
    <t>pocet</t>
  </si>
  <si>
    <t>P.R</t>
  </si>
  <si>
    <t>acislo - nazev = pole acislo a pole nazev z tab. kanKartyObci</t>
  </si>
  <si>
    <t>PO20XX=</t>
  </si>
  <si>
    <t>COP20XX=</t>
  </si>
  <si>
    <t>POkan20XX=</t>
  </si>
  <si>
    <t>COPkan20XX=</t>
  </si>
  <si>
    <t>POnekan20XX=</t>
  </si>
  <si>
    <t>COPnekan20XX=</t>
  </si>
  <si>
    <t>POcov20XX=</t>
  </si>
  <si>
    <t>COPcov20XX=</t>
  </si>
  <si>
    <t>POseptik20XX=</t>
  </si>
  <si>
    <t>COPseptik20XX=</t>
  </si>
  <si>
    <t>POodvoz20XX=</t>
  </si>
  <si>
    <t>COPodvoz20XX=</t>
  </si>
  <si>
    <t>Nové</t>
  </si>
  <si>
    <t>KanDelka20XX=</t>
  </si>
  <si>
    <t>pocetJimky+pocetSeptiky</t>
  </si>
  <si>
    <t>Rekonstrukce</t>
  </si>
  <si>
    <t>J.R</t>
  </si>
  <si>
    <t>J.N</t>
  </si>
  <si>
    <t>DHMjimky+DHMseptiky</t>
  </si>
  <si>
    <t>tlakové jímky (DČS)</t>
  </si>
  <si>
    <t>DHMtlakJimky</t>
  </si>
  <si>
    <t>pocetTlakJimky</t>
  </si>
  <si>
    <t>podtlakové jímky</t>
  </si>
  <si>
    <t>DHMpodtlakJimky</t>
  </si>
  <si>
    <t>pocetPodtlakJimky</t>
  </si>
  <si>
    <t>tab kanPripojCOV</t>
  </si>
  <si>
    <t>napojení částí obcí na ČOV a poměrnou část jejího napojení na danou ČOV</t>
  </si>
  <si>
    <t>PrisunOV20XX=</t>
  </si>
  <si>
    <t>PrisunBSK20XX=</t>
  </si>
  <si>
    <t>PrisunNL20XX=</t>
  </si>
  <si>
    <t>PrisunCHSK20XX=</t>
  </si>
  <si>
    <t>OdvedeniOV20XX=</t>
  </si>
  <si>
    <t>OdvedeniBSK20XX=</t>
  </si>
  <si>
    <t>OdvedeniNL20XX=</t>
  </si>
  <si>
    <t>OdvedeniCHSK20XX=</t>
  </si>
  <si>
    <t>EOcov20XX=</t>
  </si>
  <si>
    <t>když (OVčov20XX*1000000/365)&lt;KapCOV20XX; KapCOV20XX-(OVčov20XX*1000000/365); ""</t>
  </si>
  <si>
    <t>když (OVčov20XX*1000000/365)&gt;KapCOV20XX; KapCOV20XX-(OVčov20XX*1000000/365); ""</t>
  </si>
  <si>
    <t>Kal20XX=</t>
  </si>
  <si>
    <t>OdvKal20XX=</t>
  </si>
  <si>
    <r>
      <t>Kal20XX*k</t>
    </r>
    <r>
      <rPr>
        <sz val="10"/>
        <color rgb="FFFF0000"/>
        <rFont val="Arial CE"/>
        <charset val="238"/>
      </rPr>
      <t>onstantaY</t>
    </r>
  </si>
  <si>
    <t>DHM pro objekty z tab kan01COV až kan07Jimky kde pole identobj&gt;0. DHM rozpočítat rovnoměrně mezi roky definované poli provrok1 a provrok2. Např. mám DHM=5 mil Kč a provrok1=2023 a provrok2=2027. Do sloupce pro rok 2025 by bylo DHM=3, pro rok 2030 pak DHM=2</t>
  </si>
  <si>
    <t>kan01COV.nazev</t>
  </si>
  <si>
    <t>kan01COV.typCOV - odkaz na tab. kanTypyCOV</t>
  </si>
  <si>
    <t>kan02Biorybnik.nazev</t>
  </si>
  <si>
    <t>kan03Kanal.nazev</t>
  </si>
  <si>
    <t>C.Z</t>
  </si>
  <si>
    <t>rokzrus</t>
  </si>
  <si>
    <t>B.Z</t>
  </si>
  <si>
    <t>kan04Vytlak.nazev</t>
  </si>
  <si>
    <t>kan05CS.nazev</t>
  </si>
  <si>
    <t>kan06Pripojky.nazev</t>
  </si>
  <si>
    <t>P.Z</t>
  </si>
  <si>
    <r>
      <t xml:space="preserve">tab </t>
    </r>
    <r>
      <rPr>
        <sz val="10"/>
        <color rgb="FFFF0000"/>
        <rFont val="Arial CE"/>
        <charset val="238"/>
      </rPr>
      <t>kan01COV.likvKalu</t>
    </r>
    <r>
      <rPr>
        <sz val="10"/>
        <rFont val="Arial CE"/>
        <charset val="238"/>
      </rPr>
      <t xml:space="preserve"> - popis dle tab </t>
    </r>
    <r>
      <rPr>
        <sz val="10"/>
        <color rgb="FFFF0000"/>
        <rFont val="Arial CE"/>
        <charset val="238"/>
      </rPr>
      <t>kanKalLikvidace.nazev</t>
    </r>
  </si>
  <si>
    <r>
      <t xml:space="preserve">tab. </t>
    </r>
    <r>
      <rPr>
        <sz val="10"/>
        <color rgb="FFFF0000"/>
        <rFont val="Arial CE"/>
        <charset val="238"/>
      </rPr>
      <t>demo.obyv20XX</t>
    </r>
    <r>
      <rPr>
        <sz val="10"/>
        <rFont val="Arial CE"/>
        <charset val="238"/>
      </rPr>
      <t>: suma přes tab demo.kodacsilo-&gt;tab mista.kodacslo - tab mista.zarazenoKan-&gt;tab kanKartyObci.IDKartaObce</t>
    </r>
  </si>
  <si>
    <t>Tab. 09 Generuju pro všechny položky v tab. kanKartyObci, tj. pro všechny IDkartaObce</t>
  </si>
  <si>
    <r>
      <t xml:space="preserve">tab </t>
    </r>
    <r>
      <rPr>
        <sz val="10"/>
        <color rgb="FFFF0000"/>
        <rFont val="Arial CE"/>
        <charset val="238"/>
      </rPr>
      <t>kan03Kanal.typkan</t>
    </r>
    <r>
      <rPr>
        <sz val="10"/>
        <rFont val="Arial CE"/>
        <charset val="238"/>
      </rPr>
      <t xml:space="preserve"> - popis dle </t>
    </r>
    <r>
      <rPr>
        <sz val="10"/>
        <color rgb="FFFF0000"/>
        <rFont val="Arial CE"/>
        <charset val="238"/>
      </rPr>
      <t>kanTypyKanalizace.nazev</t>
    </r>
  </si>
  <si>
    <r>
      <t xml:space="preserve">tab </t>
    </r>
    <r>
      <rPr>
        <sz val="10"/>
        <color rgb="FFFF0000"/>
        <rFont val="Arial CE"/>
        <charset val="238"/>
      </rPr>
      <t>kan01COV.kapacQ</t>
    </r>
    <r>
      <rPr>
        <sz val="10"/>
        <rFont val="Arial CE"/>
        <charset val="238"/>
      </rPr>
      <t xml:space="preserve"> - suma pro objekty splňující podmínky u PocetCOV20XX; pro jedinečné IDkanCOV se stav=0 se může vyskytovat povícero se stav=1, pro takové IDkanCOV se uvažuje kapacQ pro stav=1, kde provrok&lt;=20XX</t>
    </r>
  </si>
  <si>
    <t>Vypisuju objekty, kde kanKartyObci.IDkartaObce=kan0?*.zarazenoKan</t>
  </si>
  <si>
    <t>Tab. 12 Generuju pro všechny položky v tab. kanKartyObci, tj. pro všechny IDkartaObce</t>
  </si>
  <si>
    <r>
      <t xml:space="preserve">tab. </t>
    </r>
    <r>
      <rPr>
        <sz val="10"/>
        <color rgb="FFFF0000"/>
        <rFont val="Arial CE"/>
        <charset val="238"/>
      </rPr>
      <t>demo.COP20XX</t>
    </r>
    <r>
      <rPr>
        <sz val="10"/>
        <rFont val="Arial CE"/>
        <charset val="238"/>
      </rPr>
      <t>: suma přes tab demo.kodacsilo-&gt;tab mista.kodacslo - tab mista.zarazenoKan-&gt;tab kanKartyObci.IDkartaObce</t>
    </r>
  </si>
  <si>
    <r>
      <t xml:space="preserve">tab </t>
    </r>
    <r>
      <rPr>
        <b/>
        <sz val="10"/>
        <rFont val="Arial CE"/>
        <charset val="238"/>
      </rPr>
      <t>kan01COV</t>
    </r>
    <r>
      <rPr>
        <sz val="10"/>
        <rFont val="Arial CE"/>
        <charset val="238"/>
      </rPr>
      <t xml:space="preserve"> - počet ČOV(jedinečné </t>
    </r>
    <r>
      <rPr>
        <sz val="10"/>
        <color rgb="FFFF0000"/>
        <rFont val="Arial CE"/>
        <charset val="238"/>
      </rPr>
      <t>IDkanCOV</t>
    </r>
    <r>
      <rPr>
        <sz val="10"/>
        <rFont val="Arial CE"/>
        <charset val="238"/>
      </rPr>
      <t xml:space="preserve">) v tab. kan01COV pro danou kartu obce, tj. </t>
    </r>
    <r>
      <rPr>
        <sz val="10"/>
        <color rgb="FFFF0000"/>
        <rFont val="Arial CE"/>
        <charset val="238"/>
      </rPr>
      <t>kan01COV.zarazenoKan=kanKartyObci.kodacislo</t>
    </r>
    <r>
      <rPr>
        <sz val="10"/>
        <rFont val="Arial CE"/>
        <charset val="238"/>
      </rPr>
      <t>, kde pro</t>
    </r>
    <r>
      <rPr>
        <sz val="10"/>
        <color rgb="FFFF0000"/>
        <rFont val="Arial CE"/>
        <charset val="238"/>
      </rPr>
      <t xml:space="preserve"> stav=2 </t>
    </r>
    <r>
      <rPr>
        <sz val="10"/>
        <rFont val="Arial CE"/>
        <charset val="238"/>
      </rPr>
      <t>je</t>
    </r>
    <r>
      <rPr>
        <sz val="10"/>
        <color rgb="FFFF0000"/>
        <rFont val="Arial CE"/>
        <charset val="238"/>
      </rPr>
      <t xml:space="preserve"> provrok2&lt;=20XX </t>
    </r>
    <r>
      <rPr>
        <sz val="10"/>
        <rFont val="Arial CE"/>
        <charset val="238"/>
      </rPr>
      <t xml:space="preserve">a pro </t>
    </r>
    <r>
      <rPr>
        <sz val="10"/>
        <color rgb="FFFF0000"/>
        <rFont val="Arial CE"/>
        <charset val="238"/>
      </rPr>
      <t xml:space="preserve">stav=3 </t>
    </r>
    <r>
      <rPr>
        <sz val="10"/>
        <rFont val="Arial CE"/>
        <charset val="238"/>
      </rPr>
      <t xml:space="preserve">je </t>
    </r>
    <r>
      <rPr>
        <sz val="10"/>
        <color rgb="FFFF0000"/>
        <rFont val="Arial CE"/>
        <charset val="238"/>
      </rPr>
      <t>rokzrus&lt;=20XX</t>
    </r>
    <r>
      <rPr>
        <sz val="10"/>
        <rFont val="Arial CE"/>
        <charset val="238"/>
      </rPr>
      <t xml:space="preserve"> </t>
    </r>
  </si>
  <si>
    <r>
      <t xml:space="preserve">tab </t>
    </r>
    <r>
      <rPr>
        <b/>
        <sz val="10"/>
        <rFont val="Arial CE"/>
        <charset val="238"/>
      </rPr>
      <t>kan05CS</t>
    </r>
    <r>
      <rPr>
        <sz val="10"/>
        <rFont val="Arial CE"/>
        <charset val="238"/>
      </rPr>
      <t xml:space="preserve"> - počet ČS (jedinečné </t>
    </r>
    <r>
      <rPr>
        <sz val="10"/>
        <color rgb="FFFF0000"/>
        <rFont val="Arial CE"/>
        <charset val="238"/>
      </rPr>
      <t>IDkanCS</t>
    </r>
    <r>
      <rPr>
        <sz val="10"/>
        <rFont val="Arial CE"/>
        <charset val="238"/>
      </rPr>
      <t xml:space="preserve">) v tab. kan05CS po danou kartu obce, tj. </t>
    </r>
    <r>
      <rPr>
        <sz val="10"/>
        <color rgb="FFFF0000"/>
        <rFont val="Arial CE"/>
        <charset val="238"/>
      </rPr>
      <t>kan05CS.zarazenoKan=kanKartyObci.kodacislo</t>
    </r>
    <r>
      <rPr>
        <sz val="10"/>
        <rFont val="Arial CE"/>
        <charset val="238"/>
      </rPr>
      <t xml:space="preserve"> a kan05CS.provrok2&lt;=20XX And kan05CS.identobj&lt;&gt;1,</t>
    </r>
  </si>
  <si>
    <r>
      <t xml:space="preserve">tab </t>
    </r>
    <r>
      <rPr>
        <b/>
        <sz val="10"/>
        <rFont val="Arial CE"/>
        <charset val="238"/>
      </rPr>
      <t>kan03Kanal</t>
    </r>
    <r>
      <rPr>
        <sz val="10"/>
        <rFont val="Arial CE"/>
        <charset val="238"/>
      </rPr>
      <t xml:space="preserve"> - suma polí DN1, DN2, DN3, DN4 pro </t>
    </r>
    <r>
      <rPr>
        <sz val="10"/>
        <color rgb="FFFF0000"/>
        <rFont val="Arial CE"/>
        <charset val="238"/>
      </rPr>
      <t>kan03.Kanalprovrok2</t>
    </r>
    <r>
      <rPr>
        <sz val="10"/>
        <rFont val="Arial CE"/>
        <charset val="238"/>
      </rPr>
      <t xml:space="preserve">&lt;=20XX a </t>
    </r>
    <r>
      <rPr>
        <sz val="10"/>
        <color rgb="FFFF0000"/>
        <rFont val="Arial CE"/>
        <charset val="238"/>
      </rPr>
      <t>kan03Kanal.stav</t>
    </r>
    <r>
      <rPr>
        <sz val="10"/>
        <rFont val="Arial CE"/>
        <charset val="238"/>
      </rPr>
      <t>&lt;&gt;1</t>
    </r>
  </si>
  <si>
    <r>
      <t>tab.</t>
    </r>
    <r>
      <rPr>
        <sz val="10"/>
        <color rgb="FFFF0000"/>
        <rFont val="Arial CE"/>
        <charset val="238"/>
      </rPr>
      <t>kanDemo.obyvc20XX</t>
    </r>
    <r>
      <rPr>
        <sz val="10"/>
        <rFont val="Arial CE"/>
        <charset val="238"/>
      </rPr>
      <t>: přes tab kanOdkanalizovani.kodacsilo-&gt;tab mista.kodacslo - tab mista.zarazenoKan-&gt;tab kankartyObci.IDkartaObce</t>
    </r>
  </si>
  <si>
    <r>
      <t>tab.</t>
    </r>
    <r>
      <rPr>
        <sz val="10"/>
        <color rgb="FFFF0000"/>
        <rFont val="Arial CE"/>
        <charset val="238"/>
      </rPr>
      <t>kanDemo.copc20XX</t>
    </r>
    <r>
      <rPr>
        <sz val="10"/>
        <rFont val="Arial CE"/>
        <charset val="238"/>
      </rPr>
      <t>: přes tab kanOdkanalizovani.kodacsilo-&gt;tab mista.kodacslo - tab mista.zarazenoKan-&gt;tab kankartyObci.IDkartaObce</t>
    </r>
  </si>
  <si>
    <t>Počet sloupců i řádků tabulky Tab. 09 je pevný (neměnný)</t>
  </si>
  <si>
    <r>
      <t xml:space="preserve">tab </t>
    </r>
    <r>
      <rPr>
        <b/>
        <sz val="10"/>
        <rFont val="Arial CE"/>
        <charset val="238"/>
      </rPr>
      <t>kan06Pripojky</t>
    </r>
    <r>
      <rPr>
        <sz val="10"/>
        <rFont val="Arial CE"/>
        <charset val="238"/>
      </rPr>
      <t xml:space="preserve"> - suma pole </t>
    </r>
    <r>
      <rPr>
        <sz val="10"/>
        <color rgb="FFFF0000"/>
        <rFont val="Arial CE"/>
        <charset val="238"/>
      </rPr>
      <t>kan06Pripojky.pocet</t>
    </r>
    <r>
      <rPr>
        <sz val="10"/>
        <rFont val="Arial CE"/>
        <charset val="238"/>
      </rPr>
      <t xml:space="preserve">, kde </t>
    </r>
    <r>
      <rPr>
        <sz val="10"/>
        <color rgb="FFFF0000"/>
        <rFont val="Arial CE"/>
        <charset val="238"/>
      </rPr>
      <t>kan06Pripojky.zarazenoKan=kanKartyObci.kodacislo</t>
    </r>
    <r>
      <rPr>
        <sz val="10"/>
        <rFont val="Arial CE"/>
        <charset val="238"/>
      </rPr>
      <t xml:space="preserve"> a kde pro </t>
    </r>
    <r>
      <rPr>
        <sz val="10"/>
        <color rgb="FFFF0000"/>
        <rFont val="Arial CE"/>
        <charset val="238"/>
      </rPr>
      <t>stav=2</t>
    </r>
    <r>
      <rPr>
        <sz val="10"/>
        <rFont val="Arial CE"/>
        <charset val="238"/>
      </rPr>
      <t xml:space="preserve"> je </t>
    </r>
    <r>
      <rPr>
        <sz val="10"/>
        <color rgb="FFFF0000"/>
        <rFont val="Arial CE"/>
        <charset val="238"/>
      </rPr>
      <t>provrok2&lt;=20XX</t>
    </r>
    <r>
      <rPr>
        <sz val="10"/>
        <rFont val="Arial CE"/>
        <charset val="238"/>
      </rPr>
      <t xml:space="preserve"> a pro </t>
    </r>
    <r>
      <rPr>
        <sz val="10"/>
        <color rgb="FFFF0000"/>
        <rFont val="Arial CE"/>
        <charset val="238"/>
      </rPr>
      <t>stav=3</t>
    </r>
    <r>
      <rPr>
        <sz val="10"/>
        <rFont val="Arial CE"/>
        <charset val="238"/>
      </rPr>
      <t xml:space="preserve"> je </t>
    </r>
    <r>
      <rPr>
        <sz val="10"/>
        <color rgb="FFFF0000"/>
        <rFont val="Arial CE"/>
        <charset val="238"/>
      </rPr>
      <t>rozkrus&lt;=20XX</t>
    </r>
    <r>
      <rPr>
        <sz val="10"/>
        <rFont val="Arial CE"/>
        <charset val="238"/>
      </rPr>
      <t xml:space="preserve">; pole pocet kde </t>
    </r>
    <r>
      <rPr>
        <sz val="10"/>
        <color rgb="FFFF0000"/>
        <rFont val="Arial CE"/>
        <charset val="238"/>
      </rPr>
      <t>stav=1</t>
    </r>
    <r>
      <rPr>
        <sz val="10"/>
        <rFont val="Arial CE"/>
        <charset val="238"/>
      </rPr>
      <t xml:space="preserve"> ignoruj</t>
    </r>
  </si>
  <si>
    <r>
      <t xml:space="preserve">tab </t>
    </r>
    <r>
      <rPr>
        <b/>
        <sz val="10"/>
        <rFont val="Arial CE"/>
        <charset val="238"/>
      </rPr>
      <t>kanMikroCOV</t>
    </r>
    <r>
      <rPr>
        <sz val="10"/>
        <rFont val="Arial CE"/>
        <charset val="238"/>
      </rPr>
      <t xml:space="preserve"> - suma polí </t>
    </r>
    <r>
      <rPr>
        <sz val="10"/>
        <color rgb="FFFF0000"/>
        <rFont val="Arial CE"/>
        <charset val="238"/>
      </rPr>
      <t>pocet</t>
    </r>
    <r>
      <rPr>
        <sz val="10"/>
        <rFont val="Arial CE"/>
        <charset val="238"/>
      </rPr>
      <t xml:space="preserve">, kde </t>
    </r>
    <r>
      <rPr>
        <sz val="10"/>
        <color rgb="FFFF0000"/>
        <rFont val="Arial CE"/>
        <charset val="238"/>
      </rPr>
      <t>kan07Jimky.zarazenoKan=kanKartyObci.kodacislo</t>
    </r>
    <r>
      <rPr>
        <sz val="10"/>
        <rFont val="Arial CE"/>
        <charset val="238"/>
      </rPr>
      <t xml:space="preserve"> a kde pro </t>
    </r>
    <r>
      <rPr>
        <sz val="10"/>
        <color rgb="FFFF0000"/>
        <rFont val="Arial CE"/>
        <charset val="238"/>
      </rPr>
      <t>stav=2</t>
    </r>
    <r>
      <rPr>
        <sz val="10"/>
        <rFont val="Arial CE"/>
        <charset val="238"/>
      </rPr>
      <t xml:space="preserve"> je </t>
    </r>
    <r>
      <rPr>
        <sz val="10"/>
        <color rgb="FFFF0000"/>
        <rFont val="Arial CE"/>
        <charset val="238"/>
      </rPr>
      <t>provrok2&lt;=20XX</t>
    </r>
    <r>
      <rPr>
        <sz val="10"/>
        <rFont val="Arial CE"/>
        <charset val="238"/>
      </rPr>
      <t xml:space="preserve"> a pro </t>
    </r>
    <r>
      <rPr>
        <sz val="10"/>
        <color rgb="FFFF0000"/>
        <rFont val="Arial CE"/>
        <charset val="238"/>
      </rPr>
      <t>stav=3</t>
    </r>
    <r>
      <rPr>
        <sz val="10"/>
        <rFont val="Arial CE"/>
        <charset val="238"/>
      </rPr>
      <t xml:space="preserve"> je </t>
    </r>
    <r>
      <rPr>
        <sz val="10"/>
        <color rgb="FFFF0000"/>
        <rFont val="Arial CE"/>
        <charset val="238"/>
      </rPr>
      <t>rokzrus&lt;=20XX</t>
    </r>
    <r>
      <rPr>
        <sz val="10"/>
        <rFont val="Arial CE"/>
        <charset val="238"/>
      </rPr>
      <t xml:space="preserve">; počet pro </t>
    </r>
    <r>
      <rPr>
        <sz val="10"/>
        <color rgb="FFFF0000"/>
        <rFont val="Arial CE"/>
        <charset val="238"/>
      </rPr>
      <t>stav=1</t>
    </r>
    <r>
      <rPr>
        <sz val="10"/>
        <rFont val="Arial CE"/>
        <charset val="238"/>
      </rPr>
      <t xml:space="preserve"> ignoruj</t>
    </r>
  </si>
  <si>
    <r>
      <t xml:space="preserve">tab </t>
    </r>
    <r>
      <rPr>
        <b/>
        <sz val="10"/>
        <rFont val="Arial CE"/>
        <charset val="238"/>
      </rPr>
      <t>kan07Jimky</t>
    </r>
    <r>
      <rPr>
        <sz val="10"/>
        <rFont val="Arial CE"/>
        <charset val="238"/>
      </rPr>
      <t xml:space="preserve"> - suma polí </t>
    </r>
    <r>
      <rPr>
        <sz val="10"/>
        <color rgb="FFFF0000"/>
        <rFont val="Arial CE"/>
        <charset val="238"/>
      </rPr>
      <t>pocetJimky</t>
    </r>
    <r>
      <rPr>
        <sz val="10"/>
        <rFont val="Arial CE"/>
        <charset val="238"/>
      </rPr>
      <t xml:space="preserve"> a </t>
    </r>
    <r>
      <rPr>
        <sz val="10"/>
        <color rgb="FFFF0000"/>
        <rFont val="Arial CE"/>
        <charset val="238"/>
      </rPr>
      <t>pocetSeptiky</t>
    </r>
    <r>
      <rPr>
        <sz val="10"/>
        <rFont val="Arial CE"/>
        <charset val="238"/>
      </rPr>
      <t xml:space="preserve">, kde </t>
    </r>
    <r>
      <rPr>
        <sz val="10"/>
        <color rgb="FFFF0000"/>
        <rFont val="Arial CE"/>
        <charset val="238"/>
      </rPr>
      <t>kan07Jimky.zarazenoKan=kanKartyObci.kodacislo</t>
    </r>
    <r>
      <rPr>
        <sz val="10"/>
        <rFont val="Arial CE"/>
        <charset val="238"/>
      </rPr>
      <t xml:space="preserve"> a kde pro </t>
    </r>
    <r>
      <rPr>
        <sz val="10"/>
        <color rgb="FFFF0000"/>
        <rFont val="Arial CE"/>
        <charset val="238"/>
      </rPr>
      <t>stav=2</t>
    </r>
    <r>
      <rPr>
        <sz val="10"/>
        <rFont val="Arial CE"/>
        <charset val="238"/>
      </rPr>
      <t xml:space="preserve"> je </t>
    </r>
    <r>
      <rPr>
        <sz val="10"/>
        <color rgb="FFFF0000"/>
        <rFont val="Arial CE"/>
        <charset val="238"/>
      </rPr>
      <t>provrok2&lt;=20XX</t>
    </r>
    <r>
      <rPr>
        <sz val="10"/>
        <rFont val="Arial CE"/>
        <charset val="238"/>
      </rPr>
      <t xml:space="preserve"> a pro </t>
    </r>
    <r>
      <rPr>
        <sz val="10"/>
        <color rgb="FFFF0000"/>
        <rFont val="Arial CE"/>
        <charset val="238"/>
      </rPr>
      <t>stav=3</t>
    </r>
    <r>
      <rPr>
        <sz val="10"/>
        <rFont val="Arial CE"/>
        <charset val="238"/>
      </rPr>
      <t xml:space="preserve"> je </t>
    </r>
    <r>
      <rPr>
        <sz val="10"/>
        <color rgb="FFFF0000"/>
        <rFont val="Arial CE"/>
        <charset val="238"/>
      </rPr>
      <t>rokzrus&lt;=20XX</t>
    </r>
    <r>
      <rPr>
        <sz val="10"/>
        <rFont val="Arial CE"/>
        <charset val="238"/>
      </rPr>
      <t xml:space="preserve">; počet pro </t>
    </r>
    <r>
      <rPr>
        <sz val="10"/>
        <color rgb="FFFF0000"/>
        <rFont val="Arial CE"/>
        <charset val="238"/>
      </rPr>
      <t>stav=1</t>
    </r>
    <r>
      <rPr>
        <sz val="10"/>
        <rFont val="Arial CE"/>
        <charset val="238"/>
      </rPr>
      <t xml:space="preserve"> ignoruj</t>
    </r>
  </si>
  <si>
    <t>posl. rekon.</t>
  </si>
  <si>
    <t>/rok zrušení</t>
  </si>
  <si>
    <r>
      <t xml:space="preserve">Vypsané objekty z tab </t>
    </r>
    <r>
      <rPr>
        <sz val="10"/>
        <color rgb="FFFF0000"/>
        <rFont val="Arial CE"/>
        <charset val="238"/>
      </rPr>
      <t>kan01COV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stav=0</t>
    </r>
  </si>
  <si>
    <r>
      <t xml:space="preserve">Vypsané objekty z tab </t>
    </r>
    <r>
      <rPr>
        <sz val="10"/>
        <color rgb="FFFF0000"/>
        <rFont val="Arial CE"/>
        <charset val="238"/>
      </rPr>
      <t>kan01COV</t>
    </r>
    <r>
      <rPr>
        <sz val="10"/>
        <rFont val="Arial CE"/>
        <charset val="238"/>
      </rPr>
      <t xml:space="preserve"> - ve sloupci rekonstrukce - pole </t>
    </r>
    <r>
      <rPr>
        <sz val="10"/>
        <color rgb="FFFF0000"/>
        <rFont val="Arial CE"/>
        <charset val="238"/>
      </rPr>
      <t>stav=1</t>
    </r>
  </si>
  <si>
    <r>
      <t xml:space="preserve">Vypsané objekty z tab </t>
    </r>
    <r>
      <rPr>
        <sz val="10"/>
        <color rgb="FFFF0000"/>
        <rFont val="Arial CE"/>
        <charset val="238"/>
      </rPr>
      <t>kan01COV</t>
    </r>
    <r>
      <rPr>
        <sz val="10"/>
        <rFont val="Arial CE"/>
        <charset val="238"/>
      </rPr>
      <t xml:space="preserve"> - ve sloupci nové stavby - pole </t>
    </r>
    <r>
      <rPr>
        <sz val="10"/>
        <color rgb="FFFF0000"/>
        <rFont val="Arial CE"/>
        <charset val="238"/>
      </rPr>
      <t>stav=2</t>
    </r>
  </si>
  <si>
    <r>
      <t xml:space="preserve">Vypsané objekty z tab </t>
    </r>
    <r>
      <rPr>
        <sz val="10"/>
        <color rgb="FFFF0000"/>
        <rFont val="Arial CE"/>
        <charset val="238"/>
      </rPr>
      <t>kan01COV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stav=3</t>
    </r>
  </si>
  <si>
    <r>
      <t xml:space="preserve">Vypsané objekty z tab </t>
    </r>
    <r>
      <rPr>
        <sz val="10"/>
        <color rgb="FFFF0000"/>
        <rFont val="Arial CE"/>
        <charset val="238"/>
      </rPr>
      <t>kan02Biorybnik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stav=0</t>
    </r>
  </si>
  <si>
    <r>
      <t xml:space="preserve">Vypsané objekty z tab </t>
    </r>
    <r>
      <rPr>
        <sz val="10"/>
        <color rgb="FFFF0000"/>
        <rFont val="Arial CE"/>
        <charset val="238"/>
      </rPr>
      <t>kan02Biorybnik</t>
    </r>
    <r>
      <rPr>
        <sz val="10"/>
        <rFont val="Arial CE"/>
        <charset val="238"/>
      </rPr>
      <t xml:space="preserve"> - ve sloupci rekonstrukce - pole </t>
    </r>
    <r>
      <rPr>
        <sz val="10"/>
        <color rgb="FFFF0000"/>
        <rFont val="Arial CE"/>
        <charset val="238"/>
      </rPr>
      <t>stav=1</t>
    </r>
  </si>
  <si>
    <r>
      <t xml:space="preserve">Vypsané objekty z tab </t>
    </r>
    <r>
      <rPr>
        <sz val="10"/>
        <color rgb="FFFF0000"/>
        <rFont val="Arial CE"/>
        <charset val="238"/>
      </rPr>
      <t>kan02Biorybnik</t>
    </r>
    <r>
      <rPr>
        <sz val="10"/>
        <rFont val="Arial CE"/>
        <charset val="238"/>
      </rPr>
      <t xml:space="preserve"> - ve sloupci nové stavby - pole </t>
    </r>
    <r>
      <rPr>
        <sz val="10"/>
        <color rgb="FFFF0000"/>
        <rFont val="Arial CE"/>
        <charset val="238"/>
      </rPr>
      <t>stav=2</t>
    </r>
  </si>
  <si>
    <r>
      <t xml:space="preserve">Vypsané objekty z tab </t>
    </r>
    <r>
      <rPr>
        <sz val="10"/>
        <color rgb="FFFF0000"/>
        <rFont val="Arial CE"/>
        <charset val="238"/>
      </rPr>
      <t>kan02Biorybnik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stav=3</t>
    </r>
  </si>
  <si>
    <t>S.Z</t>
  </si>
  <si>
    <r>
      <t xml:space="preserve">Vypsané objekty z tab </t>
    </r>
    <r>
      <rPr>
        <sz val="10"/>
        <color rgb="FFFF0000"/>
        <rFont val="Arial CE"/>
        <charset val="238"/>
      </rPr>
      <t>kan05CS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stav=0</t>
    </r>
  </si>
  <si>
    <r>
      <t xml:space="preserve">Vypsané objekty z tab </t>
    </r>
    <r>
      <rPr>
        <sz val="10"/>
        <color rgb="FFFF0000"/>
        <rFont val="Arial CE"/>
        <charset val="238"/>
      </rPr>
      <t>kan05CS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stav=3</t>
    </r>
  </si>
  <si>
    <r>
      <t xml:space="preserve">Vypsané objekty z tab </t>
    </r>
    <r>
      <rPr>
        <sz val="10"/>
        <color rgb="FFFF0000"/>
        <rFont val="Arial CE"/>
        <charset val="238"/>
      </rPr>
      <t>kan05CS</t>
    </r>
    <r>
      <rPr>
        <sz val="10"/>
        <rFont val="Arial CE"/>
        <charset val="238"/>
      </rPr>
      <t xml:space="preserve"> - ve sloupci rekonstrukce - pole </t>
    </r>
    <r>
      <rPr>
        <sz val="10"/>
        <color rgb="FFFF0000"/>
        <rFont val="Arial CE"/>
        <charset val="238"/>
      </rPr>
      <t>stav=1</t>
    </r>
  </si>
  <si>
    <r>
      <t xml:space="preserve">Vypsané objekty z tab </t>
    </r>
    <r>
      <rPr>
        <sz val="10"/>
        <color rgb="FFFF0000"/>
        <rFont val="Arial CE"/>
        <charset val="238"/>
      </rPr>
      <t>kan05CS</t>
    </r>
    <r>
      <rPr>
        <sz val="10"/>
        <rFont val="Arial CE"/>
        <charset val="238"/>
      </rPr>
      <t xml:space="preserve"> - ve sloupci nové stavby - pole </t>
    </r>
    <r>
      <rPr>
        <sz val="10"/>
        <color rgb="FFFF0000"/>
        <rFont val="Arial CE"/>
        <charset val="238"/>
      </rPr>
      <t>stav=2</t>
    </r>
  </si>
  <si>
    <r>
      <t xml:space="preserve">Vypsané objekty z tab </t>
    </r>
    <r>
      <rPr>
        <sz val="10"/>
        <color rgb="FFFF0000"/>
        <rFont val="Arial CE"/>
        <charset val="238"/>
      </rPr>
      <t>kan03Kanal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stav=0</t>
    </r>
    <r>
      <rPr>
        <sz val="10"/>
        <rFont val="Arial CE"/>
        <charset val="238"/>
      </rPr>
      <t xml:space="preserve"> - vypisuju všechna pole DN1, DN2, DN3, DN4 &gt; 0; </t>
    </r>
    <r>
      <rPr>
        <sz val="10"/>
        <color rgb="FF7030A0"/>
        <rFont val="Arial CE"/>
        <charset val="238"/>
      </rPr>
      <t>popis ve sloupci DN(mm) pro DN1, DN2, DN3, DN4</t>
    </r>
  </si>
  <si>
    <r>
      <t xml:space="preserve">Vypsané objekty z tab </t>
    </r>
    <r>
      <rPr>
        <sz val="10"/>
        <color rgb="FFFF0000"/>
        <rFont val="Arial CE"/>
        <charset val="238"/>
      </rPr>
      <t>kan03Kanal</t>
    </r>
    <r>
      <rPr>
        <sz val="10"/>
        <rFont val="Arial CE"/>
        <charset val="238"/>
      </rPr>
      <t xml:space="preserve"> - ve sloupci rekonstrukce - pole </t>
    </r>
    <r>
      <rPr>
        <sz val="10"/>
        <color rgb="FFFF0000"/>
        <rFont val="Arial CE"/>
        <charset val="238"/>
      </rPr>
      <t>stav=1</t>
    </r>
    <r>
      <rPr>
        <sz val="10"/>
        <rFont val="Arial CE"/>
        <charset val="238"/>
      </rPr>
      <t xml:space="preserve"> - vypisuju všechna pole DN1, DN2, DN3, DN4 &gt; 0; </t>
    </r>
    <r>
      <rPr>
        <sz val="10"/>
        <color rgb="FF7030A0"/>
        <rFont val="Arial CE"/>
        <charset val="238"/>
      </rPr>
      <t>popis ve sloupci DN(mm) pro DN1, DN2, DN3, DN4</t>
    </r>
  </si>
  <si>
    <r>
      <t xml:space="preserve">Vypsané objekty z tab </t>
    </r>
    <r>
      <rPr>
        <sz val="10"/>
        <color rgb="FFFF0000"/>
        <rFont val="Arial CE"/>
        <charset val="238"/>
      </rPr>
      <t>kan03Kanal</t>
    </r>
    <r>
      <rPr>
        <sz val="10"/>
        <rFont val="Arial CE"/>
        <charset val="238"/>
      </rPr>
      <t xml:space="preserve"> - ve sloupci rekonstrukce - pole </t>
    </r>
    <r>
      <rPr>
        <sz val="10"/>
        <color rgb="FFFF0000"/>
        <rFont val="Arial CE"/>
        <charset val="238"/>
      </rPr>
      <t>stav=2</t>
    </r>
    <r>
      <rPr>
        <sz val="10"/>
        <rFont val="Arial CE"/>
        <charset val="238"/>
      </rPr>
      <t xml:space="preserve"> - vypisuju všechna pole DN1, DN2, DN3, DN4 &gt; 0; </t>
    </r>
    <r>
      <rPr>
        <sz val="10"/>
        <color rgb="FF7030A0"/>
        <rFont val="Arial CE"/>
        <charset val="238"/>
      </rPr>
      <t>popis ve sloupci DN(mm) pro DN1, DN2, DN3, DN4</t>
    </r>
  </si>
  <si>
    <r>
      <t xml:space="preserve">Vypsané objekty z tab </t>
    </r>
    <r>
      <rPr>
        <sz val="10"/>
        <color rgb="FFFF0000"/>
        <rFont val="Arial CE"/>
        <charset val="238"/>
      </rPr>
      <t>kan04Vytlak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stav=0</t>
    </r>
    <r>
      <rPr>
        <sz val="10"/>
        <rFont val="Arial CE"/>
        <charset val="238"/>
      </rPr>
      <t xml:space="preserve"> - vypisuju všechna pole DN1, DN2, DN3, DN4 &gt; 0; </t>
    </r>
    <r>
      <rPr>
        <sz val="10"/>
        <color rgb="FF7030A0"/>
        <rFont val="Arial CE"/>
        <charset val="238"/>
      </rPr>
      <t>popis ve sloupci DN(mm) pro DN1, DN2, DN3, DN4</t>
    </r>
  </si>
  <si>
    <r>
      <t xml:space="preserve">Vypsané objekty z tab </t>
    </r>
    <r>
      <rPr>
        <sz val="10"/>
        <color rgb="FFFF0000"/>
        <rFont val="Arial CE"/>
        <charset val="238"/>
      </rPr>
      <t>kan04Vytlak</t>
    </r>
    <r>
      <rPr>
        <sz val="10"/>
        <rFont val="Arial CE"/>
        <charset val="238"/>
      </rPr>
      <t xml:space="preserve"> - ve sloupci rekonstrukce - pole </t>
    </r>
    <r>
      <rPr>
        <sz val="10"/>
        <color rgb="FFFF0000"/>
        <rFont val="Arial CE"/>
        <charset val="238"/>
      </rPr>
      <t>stav=1</t>
    </r>
    <r>
      <rPr>
        <sz val="10"/>
        <rFont val="Arial CE"/>
        <charset val="238"/>
      </rPr>
      <t xml:space="preserve"> - vypisuju všechna pole DN1, DN2, DN3, DN4 &gt; 0; </t>
    </r>
    <r>
      <rPr>
        <sz val="10"/>
        <color rgb="FF7030A0"/>
        <rFont val="Arial CE"/>
        <charset val="238"/>
      </rPr>
      <t>popis ve sloupci DN(mm) pro DN1, DN2, DN3, DN4</t>
    </r>
  </si>
  <si>
    <r>
      <t xml:space="preserve">Vypsané objekty z tab </t>
    </r>
    <r>
      <rPr>
        <sz val="10"/>
        <color rgb="FFFF0000"/>
        <rFont val="Arial CE"/>
        <charset val="238"/>
      </rPr>
      <t>kan04Vytlak</t>
    </r>
    <r>
      <rPr>
        <sz val="10"/>
        <rFont val="Arial CE"/>
        <charset val="238"/>
      </rPr>
      <t xml:space="preserve"> - ve sloupci rekonstrukce - pole </t>
    </r>
    <r>
      <rPr>
        <sz val="10"/>
        <color rgb="FFFF0000"/>
        <rFont val="Arial CE"/>
        <charset val="238"/>
      </rPr>
      <t>stav=2</t>
    </r>
    <r>
      <rPr>
        <sz val="10"/>
        <rFont val="Arial CE"/>
        <charset val="238"/>
      </rPr>
      <t xml:space="preserve"> - vypisuju všechna pole DN1, DN2, DN3, DN4 &gt; 0; </t>
    </r>
    <r>
      <rPr>
        <sz val="10"/>
        <color rgb="FF7030A0"/>
        <rFont val="Arial CE"/>
        <charset val="238"/>
      </rPr>
      <t>popis ve sloupci DN(mm) pro DN1, DN2, DN3, DN4</t>
    </r>
  </si>
  <si>
    <r>
      <t xml:space="preserve">Vypsané objekty z tab </t>
    </r>
    <r>
      <rPr>
        <sz val="10"/>
        <color rgb="FFFF0000"/>
        <rFont val="Arial CE"/>
        <charset val="238"/>
      </rPr>
      <t>kan06Pripojky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stav=0</t>
    </r>
  </si>
  <si>
    <r>
      <t xml:space="preserve">Vypsané objekty z tab </t>
    </r>
    <r>
      <rPr>
        <sz val="10"/>
        <color rgb="FFFF0000"/>
        <rFont val="Arial CE"/>
        <charset val="238"/>
      </rPr>
      <t>kan06Pripojky</t>
    </r>
    <r>
      <rPr>
        <sz val="10"/>
        <rFont val="Arial CE"/>
        <charset val="238"/>
      </rPr>
      <t xml:space="preserve"> - ve sloupci rekonstrukce - pole </t>
    </r>
    <r>
      <rPr>
        <sz val="10"/>
        <color rgb="FFFF0000"/>
        <rFont val="Arial CE"/>
        <charset val="238"/>
      </rPr>
      <t>stav=1</t>
    </r>
  </si>
  <si>
    <r>
      <t xml:space="preserve">Vypsané objekty z tab </t>
    </r>
    <r>
      <rPr>
        <sz val="10"/>
        <color rgb="FFFF0000"/>
        <rFont val="Arial CE"/>
        <charset val="238"/>
      </rPr>
      <t>kan06Pripojky</t>
    </r>
    <r>
      <rPr>
        <sz val="10"/>
        <rFont val="Arial CE"/>
        <charset val="238"/>
      </rPr>
      <t xml:space="preserve"> - ve sloupci nové stavby - pole </t>
    </r>
    <r>
      <rPr>
        <sz val="10"/>
        <color rgb="FFFF0000"/>
        <rFont val="Arial CE"/>
        <charset val="238"/>
      </rPr>
      <t>stav=2</t>
    </r>
  </si>
  <si>
    <r>
      <t xml:space="preserve">Vypsané objekty z tab </t>
    </r>
    <r>
      <rPr>
        <sz val="10"/>
        <color rgb="FFFF0000"/>
        <rFont val="Arial CE"/>
        <charset val="238"/>
      </rPr>
      <t>kan06Pripojky</t>
    </r>
    <r>
      <rPr>
        <sz val="10"/>
        <rFont val="Arial CE"/>
        <charset val="238"/>
      </rPr>
      <t xml:space="preserve"> - ve sloupci nové stavby - pole </t>
    </r>
    <r>
      <rPr>
        <sz val="10"/>
        <color rgb="FFFF0000"/>
        <rFont val="Arial CE"/>
        <charset val="238"/>
      </rPr>
      <t>stav=3</t>
    </r>
  </si>
  <si>
    <r>
      <t xml:space="preserve">Vypsané objekty z tab </t>
    </r>
    <r>
      <rPr>
        <sz val="10"/>
        <color rgb="FFFF0000"/>
        <rFont val="Arial CE"/>
        <charset val="238"/>
      </rPr>
      <t xml:space="preserve">kan07Jimky </t>
    </r>
    <r>
      <rPr>
        <sz val="10"/>
        <rFont val="Arial CE"/>
        <charset val="238"/>
      </rPr>
      <t xml:space="preserve">- ve sloupci stávající objekty - pole </t>
    </r>
    <r>
      <rPr>
        <sz val="10"/>
        <color rgb="FFFF0000"/>
        <rFont val="Arial CE"/>
        <charset val="238"/>
      </rPr>
      <t>stav=0</t>
    </r>
  </si>
  <si>
    <r>
      <t xml:space="preserve">Vypsané objekty z tab </t>
    </r>
    <r>
      <rPr>
        <sz val="10"/>
        <color rgb="FFFF0000"/>
        <rFont val="Arial CE"/>
        <charset val="238"/>
      </rPr>
      <t>kan07Jimky</t>
    </r>
    <r>
      <rPr>
        <sz val="10"/>
        <rFont val="Arial CE"/>
        <charset val="238"/>
      </rPr>
      <t xml:space="preserve"> - ve sloupci rekonstrukce - pole </t>
    </r>
    <r>
      <rPr>
        <sz val="10"/>
        <color rgb="FFFF0000"/>
        <rFont val="Arial CE"/>
        <charset val="238"/>
      </rPr>
      <t>stav=1</t>
    </r>
  </si>
  <si>
    <r>
      <t xml:space="preserve">Vypsané objekty z tab </t>
    </r>
    <r>
      <rPr>
        <sz val="10"/>
        <color rgb="FFFF0000"/>
        <rFont val="Arial CE"/>
        <charset val="238"/>
      </rPr>
      <t>kan07Jimky</t>
    </r>
    <r>
      <rPr>
        <sz val="10"/>
        <rFont val="Arial CE"/>
        <charset val="238"/>
      </rPr>
      <t xml:space="preserve"> - ve sloupci nové stavby - pole </t>
    </r>
    <r>
      <rPr>
        <sz val="10"/>
        <color rgb="FFFF0000"/>
        <rFont val="Arial CE"/>
        <charset val="238"/>
      </rPr>
      <t>stav=2</t>
    </r>
  </si>
  <si>
    <r>
      <t xml:space="preserve">Vypsané objekty z tab </t>
    </r>
    <r>
      <rPr>
        <sz val="10"/>
        <color rgb="FFFF0000"/>
        <rFont val="Arial CE"/>
        <charset val="238"/>
      </rPr>
      <t>kan07Jimky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stav=0</t>
    </r>
  </si>
  <si>
    <r>
      <t xml:space="preserve">Vypsané objekty z tab </t>
    </r>
    <r>
      <rPr>
        <sz val="10"/>
        <color rgb="FFFF0000"/>
        <rFont val="Arial CE"/>
        <charset val="238"/>
      </rPr>
      <t xml:space="preserve">kan07Jimky </t>
    </r>
    <r>
      <rPr>
        <sz val="10"/>
        <rFont val="Arial CE"/>
        <charset val="238"/>
      </rPr>
      <t xml:space="preserve">- ve sloupci stávající objekty - pole </t>
    </r>
    <r>
      <rPr>
        <sz val="10"/>
        <color rgb="FFFF0000"/>
        <rFont val="Arial CE"/>
        <charset val="238"/>
      </rPr>
      <t>stav=3</t>
    </r>
  </si>
  <si>
    <t>J.Z</t>
  </si>
  <si>
    <r>
      <t xml:space="preserve">Vypsané objekty z tab </t>
    </r>
    <r>
      <rPr>
        <sz val="10"/>
        <color rgb="FFFF0000"/>
        <rFont val="Arial CE"/>
        <charset val="238"/>
      </rPr>
      <t>kan07Jimky</t>
    </r>
    <r>
      <rPr>
        <sz val="10"/>
        <rFont val="Arial CE"/>
        <charset val="238"/>
      </rPr>
      <t xml:space="preserve"> - ve sloupci stávající objekty - pole </t>
    </r>
    <r>
      <rPr>
        <sz val="10"/>
        <color rgb="FFFF0000"/>
        <rFont val="Arial CE"/>
        <charset val="238"/>
      </rPr>
      <t>stav=3</t>
    </r>
  </si>
  <si>
    <t>Tab. 10 Generuju pro všechny položky v tab. kanKartyObci, tj. pro všechny IDartaObce</t>
  </si>
  <si>
    <t>OVprum20XX =</t>
  </si>
  <si>
    <t>BSKobyv20XX =</t>
  </si>
  <si>
    <t>BSKprum20XX =</t>
  </si>
  <si>
    <r>
      <t>365*odstrBSK20XX/</t>
    </r>
    <r>
      <rPr>
        <sz val="10"/>
        <color rgb="FFFF0000"/>
        <rFont val="Arial CE"/>
        <charset val="238"/>
      </rPr>
      <t>kanEO.BSKtoKAL</t>
    </r>
  </si>
  <si>
    <r>
      <t xml:space="preserve">tab </t>
    </r>
    <r>
      <rPr>
        <sz val="10"/>
        <color rgb="FFFF0000"/>
        <rFont val="Arial CE"/>
        <charset val="238"/>
      </rPr>
      <t>kan01COV.doscisteniBSK</t>
    </r>
    <r>
      <rPr>
        <sz val="10"/>
        <rFont val="Arial CE"/>
        <charset val="238"/>
      </rPr>
      <t xml:space="preserve"> - 0=ne, 1=ano</t>
    </r>
  </si>
  <si>
    <r>
      <t xml:space="preserve">tab </t>
    </r>
    <r>
      <rPr>
        <sz val="10"/>
        <color rgb="FFFF0000"/>
        <rFont val="Arial CE"/>
        <charset val="238"/>
      </rPr>
      <t>kan01COV.ucinN</t>
    </r>
    <r>
      <rPr>
        <sz val="10"/>
        <rFont val="Arial CE"/>
        <charset val="238"/>
      </rPr>
      <t xml:space="preserve"> - 0=ne, 1=ano</t>
    </r>
  </si>
  <si>
    <r>
      <t xml:space="preserve">tab </t>
    </r>
    <r>
      <rPr>
        <sz val="10"/>
        <color rgb="FFFF0000"/>
        <rFont val="Arial CE"/>
        <charset val="238"/>
      </rPr>
      <t>kan01COV.ucinP</t>
    </r>
    <r>
      <rPr>
        <sz val="10"/>
        <rFont val="Arial CE"/>
        <charset val="238"/>
      </rPr>
      <t xml:space="preserve"> - 0=ne, 1=ano</t>
    </r>
  </si>
  <si>
    <r>
      <t xml:space="preserve">tab </t>
    </r>
    <r>
      <rPr>
        <sz val="10"/>
        <color rgb="FFFF0000"/>
        <rFont val="Arial CE"/>
        <charset val="238"/>
      </rPr>
      <t>kan01COV.typCOV</t>
    </r>
    <r>
      <rPr>
        <sz val="10"/>
        <rFont val="Arial CE"/>
        <charset val="238"/>
      </rPr>
      <t xml:space="preserve"> - popis dle </t>
    </r>
    <r>
      <rPr>
        <sz val="10"/>
        <color rgb="FFFF0000"/>
        <rFont val="Arial CE"/>
        <charset val="238"/>
      </rPr>
      <t>kanTypyCOV.nazev</t>
    </r>
  </si>
  <si>
    <t>OVprum20XX=</t>
  </si>
  <si>
    <t>BSKprum20XX=</t>
  </si>
  <si>
    <t>NLprum20XX=</t>
  </si>
  <si>
    <t>CHSKprum20XX=</t>
  </si>
  <si>
    <t>Nprum20XX=</t>
  </si>
  <si>
    <t>NNH4prum20XX=</t>
  </si>
  <si>
    <t>NNO3prum20XX=</t>
  </si>
  <si>
    <t>Pprum20XX=</t>
  </si>
  <si>
    <r>
      <t>(</t>
    </r>
    <r>
      <rPr>
        <sz val="10"/>
        <color rgb="FFFF0000"/>
        <rFont val="Arial CE"/>
        <charset val="238"/>
      </rPr>
      <t>kanEO.prumNLtoBSK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)*BSKprum20XX</t>
    </r>
  </si>
  <si>
    <r>
      <t>(</t>
    </r>
    <r>
      <rPr>
        <sz val="10"/>
        <color rgb="FFFF0000"/>
        <rFont val="Arial CE"/>
        <charset val="238"/>
      </rPr>
      <t>kanEO.prumCHSKtoBSK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)*BSKprum20XX</t>
    </r>
  </si>
  <si>
    <r>
      <t>(</t>
    </r>
    <r>
      <rPr>
        <sz val="10"/>
        <color rgb="FFFF0000"/>
        <rFont val="Arial CE"/>
        <charset val="238"/>
      </rPr>
      <t>kanEO.prumNtoBSK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)*BSKprum20XX</t>
    </r>
  </si>
  <si>
    <r>
      <t>(</t>
    </r>
    <r>
      <rPr>
        <sz val="10"/>
        <color rgb="FFFF0000"/>
        <rFont val="Arial CE"/>
        <charset val="238"/>
      </rPr>
      <t>kanEO.prumNNH4toBSK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)*BSKprum20XX</t>
    </r>
  </si>
  <si>
    <r>
      <t>(</t>
    </r>
    <r>
      <rPr>
        <sz val="10"/>
        <color rgb="FFFF0000"/>
        <rFont val="Arial CE"/>
        <charset val="238"/>
      </rPr>
      <t>kanEO.prumNNO3toBSK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)*BSKprum20XX</t>
    </r>
  </si>
  <si>
    <r>
      <t xml:space="preserve">tab </t>
    </r>
    <r>
      <rPr>
        <sz val="10"/>
        <color rgb="FFFF0000"/>
        <rFont val="Arial CE"/>
        <charset val="238"/>
      </rPr>
      <t>kanPrumyslOV</t>
    </r>
    <r>
      <rPr>
        <sz val="10"/>
        <rFont val="Arial CE"/>
        <charset val="238"/>
      </rPr>
      <t>, kde kanPrumyslOV.IDkartaObce=kanKartyObci.IDkartaObce, pole prumysl, zemedelstvi, vybavenost - když 0, tak dané odvětví není, když 1, tak dané odvětví je a vypsat je, oddělené čárkami, v pořadí průmysl, zemědělství, vybavenost</t>
    </r>
  </si>
  <si>
    <r>
      <rPr>
        <sz val="10"/>
        <color rgb="FF7030A0"/>
        <rFont val="Arial CE"/>
        <charset val="238"/>
      </rPr>
      <t>PO20XX-POkan20XX</t>
    </r>
    <r>
      <rPr>
        <sz val="10"/>
        <rFont val="Arial CE"/>
        <charset val="238"/>
      </rPr>
      <t xml:space="preserve"> (</t>
    </r>
    <r>
      <rPr>
        <sz val="10"/>
        <color rgb="FFFF0000"/>
        <rFont val="Arial CE"/>
        <charset val="238"/>
      </rPr>
      <t>demo.obyv20XX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kanDemo.obyvk20XX</t>
    </r>
    <r>
      <rPr>
        <sz val="10"/>
        <rFont val="Arial CE"/>
        <charset val="238"/>
      </rPr>
      <t>)</t>
    </r>
  </si>
  <si>
    <r>
      <rPr>
        <sz val="10"/>
        <color rgb="FF7030A0"/>
        <rFont val="Arial CE"/>
        <charset val="238"/>
      </rPr>
      <t>COP20XX</t>
    </r>
    <r>
      <rPr>
        <sz val="10"/>
        <rFont val="Arial CE"/>
        <charset val="238"/>
      </rPr>
      <t>-</t>
    </r>
    <r>
      <rPr>
        <sz val="10"/>
        <color rgb="FF7030A0"/>
        <rFont val="Arial CE"/>
        <charset val="238"/>
      </rPr>
      <t>COPkan20XX</t>
    </r>
    <r>
      <rPr>
        <sz val="10"/>
        <rFont val="Arial CE"/>
        <charset val="238"/>
      </rPr>
      <t xml:space="preserve"> (</t>
    </r>
    <r>
      <rPr>
        <sz val="10"/>
        <color rgb="FFFF0000"/>
        <rFont val="Arial CE"/>
        <charset val="238"/>
      </rPr>
      <t>demo.cop20XX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kanDemo.copk20XX</t>
    </r>
    <r>
      <rPr>
        <sz val="10"/>
        <rFont val="Arial CE"/>
        <charset val="238"/>
      </rPr>
      <t>)</t>
    </r>
  </si>
  <si>
    <r>
      <rPr>
        <sz val="10"/>
        <color rgb="FF7030A0"/>
        <rFont val="Arial CE"/>
        <charset val="238"/>
      </rPr>
      <t>POkan20XX</t>
    </r>
    <r>
      <rPr>
        <sz val="10"/>
        <rFont val="Arial CE"/>
        <charset val="238"/>
      </rPr>
      <t>-</t>
    </r>
    <r>
      <rPr>
        <sz val="10"/>
        <color rgb="FF7030A0"/>
        <rFont val="Arial CE"/>
        <charset val="238"/>
      </rPr>
      <t>POcov20XX</t>
    </r>
    <r>
      <rPr>
        <sz val="10"/>
        <rFont val="Arial CE"/>
        <charset val="238"/>
      </rPr>
      <t xml:space="preserve"> (</t>
    </r>
    <r>
      <rPr>
        <sz val="10"/>
        <color rgb="FFFF0000"/>
        <rFont val="Arial CE"/>
        <charset val="238"/>
      </rPr>
      <t>kanDemo.obyvk20XX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kanDemo.obyvc20XX</t>
    </r>
    <r>
      <rPr>
        <sz val="10"/>
        <rFont val="Arial CE"/>
        <charset val="238"/>
      </rPr>
      <t>)</t>
    </r>
  </si>
  <si>
    <r>
      <rPr>
        <sz val="10"/>
        <color rgb="FF7030A0"/>
        <rFont val="Arial CE"/>
        <charset val="238"/>
      </rPr>
      <t>COPkan20XX</t>
    </r>
    <r>
      <rPr>
        <sz val="10"/>
        <rFont val="Arial CE"/>
        <charset val="238"/>
      </rPr>
      <t>-</t>
    </r>
    <r>
      <rPr>
        <sz val="10"/>
        <color rgb="FF7030A0"/>
        <rFont val="Arial CE"/>
        <charset val="238"/>
      </rPr>
      <t>COPcov20XX</t>
    </r>
    <r>
      <rPr>
        <sz val="10"/>
        <rFont val="Arial CE"/>
        <charset val="238"/>
      </rPr>
      <t xml:space="preserve"> (</t>
    </r>
    <r>
      <rPr>
        <sz val="10"/>
        <color rgb="FFFF0000"/>
        <rFont val="Arial CE"/>
        <charset val="238"/>
      </rPr>
      <t>kanDemo.copk20XX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kanDemo.copc20XX</t>
    </r>
    <r>
      <rPr>
        <sz val="10"/>
        <rFont val="Arial CE"/>
        <charset val="238"/>
      </rPr>
      <t>)</t>
    </r>
  </si>
  <si>
    <r>
      <rPr>
        <sz val="10"/>
        <color rgb="FF7030A0"/>
        <rFont val="Arial CE"/>
        <charset val="238"/>
      </rPr>
      <t>PO20XX</t>
    </r>
    <r>
      <rPr>
        <sz val="10"/>
        <rFont val="Arial CE"/>
        <charset val="238"/>
      </rPr>
      <t>-</t>
    </r>
    <r>
      <rPr>
        <sz val="10"/>
        <color rgb="FF7030A0"/>
        <rFont val="Arial CE"/>
        <charset val="238"/>
      </rPr>
      <t>POkan20XX</t>
    </r>
    <r>
      <rPr>
        <sz val="10"/>
        <rFont val="Arial CE"/>
        <charset val="238"/>
      </rPr>
      <t>=</t>
    </r>
    <r>
      <rPr>
        <sz val="10"/>
        <color rgb="FF7030A0"/>
        <rFont val="Arial CE"/>
        <charset val="238"/>
      </rPr>
      <t>POnekan20XX</t>
    </r>
    <r>
      <rPr>
        <sz val="10"/>
        <rFont val="Arial CE"/>
        <charset val="238"/>
      </rPr>
      <t xml:space="preserve"> (</t>
    </r>
    <r>
      <rPr>
        <sz val="10"/>
        <color rgb="FFFF0000"/>
        <rFont val="Arial CE"/>
        <charset val="238"/>
      </rPr>
      <t>demo.obyv20XX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kanDemo.obyvk20XX</t>
    </r>
    <r>
      <rPr>
        <sz val="10"/>
        <rFont val="Arial CE"/>
        <charset val="238"/>
      </rPr>
      <t>)</t>
    </r>
  </si>
  <si>
    <r>
      <rPr>
        <sz val="10"/>
        <color rgb="FF7030A0"/>
        <rFont val="Arial CE"/>
        <charset val="238"/>
      </rPr>
      <t>COP20XX</t>
    </r>
    <r>
      <rPr>
        <sz val="10"/>
        <rFont val="Arial CE"/>
        <charset val="238"/>
      </rPr>
      <t>-</t>
    </r>
    <r>
      <rPr>
        <sz val="10"/>
        <color rgb="FF7030A0"/>
        <rFont val="Arial CE"/>
        <charset val="238"/>
      </rPr>
      <t>COPkan20XX</t>
    </r>
    <r>
      <rPr>
        <sz val="10"/>
        <rFont val="Arial CE"/>
        <charset val="238"/>
      </rPr>
      <t>=</t>
    </r>
    <r>
      <rPr>
        <sz val="10"/>
        <color rgb="FF7030A0"/>
        <rFont val="Arial CE"/>
        <charset val="238"/>
      </rPr>
      <t>COPnekan20XX</t>
    </r>
    <r>
      <rPr>
        <sz val="10"/>
        <rFont val="Arial CE"/>
        <charset val="238"/>
      </rPr>
      <t xml:space="preserve"> (</t>
    </r>
    <r>
      <rPr>
        <sz val="10"/>
        <color rgb="FFFF0000"/>
        <rFont val="Arial CE"/>
        <charset val="238"/>
      </rPr>
      <t>demo.cop20XX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kanDemo.copk20XX</t>
    </r>
    <r>
      <rPr>
        <sz val="10"/>
        <rFont val="Arial CE"/>
        <charset val="238"/>
      </rPr>
      <t>)</t>
    </r>
  </si>
  <si>
    <r>
      <rPr>
        <sz val="10"/>
        <color rgb="FF7030A0"/>
        <rFont val="Arial CE"/>
        <charset val="238"/>
      </rPr>
      <t>OVobyv20XX</t>
    </r>
    <r>
      <rPr>
        <sz val="10"/>
        <rFont val="Arial CE"/>
        <charset val="238"/>
      </rPr>
      <t>+</t>
    </r>
    <r>
      <rPr>
        <sz val="10"/>
        <color rgb="FF7030A0"/>
        <rFont val="Arial CE"/>
        <charset val="238"/>
      </rPr>
      <t>OVprum20XX</t>
    </r>
  </si>
  <si>
    <r>
      <rPr>
        <sz val="10"/>
        <color rgb="FF7030A0"/>
        <rFont val="Arial CE"/>
        <charset val="238"/>
      </rPr>
      <t>BSKobyv20XX</t>
    </r>
    <r>
      <rPr>
        <sz val="10"/>
        <rFont val="Arial CE"/>
        <charset val="238"/>
      </rPr>
      <t>+</t>
    </r>
    <r>
      <rPr>
        <sz val="10"/>
        <color rgb="FF7030A0"/>
        <rFont val="Arial CE"/>
        <charset val="238"/>
      </rPr>
      <t>BSKprum20XX</t>
    </r>
  </si>
  <si>
    <t>OVobyvCOV20XX =</t>
  </si>
  <si>
    <t>OVobyvSeptik20XX =</t>
  </si>
  <si>
    <t>OVobyvJimky20XX =</t>
  </si>
  <si>
    <r>
      <t>0.001*max(</t>
    </r>
    <r>
      <rPr>
        <sz val="10"/>
        <color rgb="FFFF0000"/>
        <rFont val="Arial CE"/>
        <charset val="238"/>
      </rPr>
      <t>kanProdukceOV.spov20XX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vodPotrebaVody.spv20XX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kanEO.pmsov</t>
    </r>
    <r>
      <rPr>
        <sz val="10"/>
        <rFont val="Arial CE"/>
        <charset val="238"/>
      </rPr>
      <t>)*[(</t>
    </r>
    <r>
      <rPr>
        <sz val="10"/>
        <color rgb="FFFF0000"/>
        <rFont val="Arial CE"/>
        <charset val="238"/>
      </rPr>
      <t>demo.obyv20XX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demoKan.obyvk20XX</t>
    </r>
    <r>
      <rPr>
        <sz val="10"/>
        <rFont val="Arial CE"/>
        <charset val="238"/>
      </rPr>
      <t>)*</t>
    </r>
    <r>
      <rPr>
        <sz val="10"/>
        <color rgb="FFFF0000"/>
        <rFont val="Arial CE"/>
        <charset val="238"/>
      </rPr>
      <t>kanEO.relPOjim</t>
    </r>
    <r>
      <rPr>
        <sz val="10"/>
        <rFont val="Arial CE"/>
        <charset val="238"/>
      </rPr>
      <t>+(</t>
    </r>
    <r>
      <rPr>
        <sz val="10"/>
        <color rgb="FFFF0000"/>
        <rFont val="Arial CE"/>
        <charset val="238"/>
      </rPr>
      <t>demo.cop20XX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demoKan.copk20XX</t>
    </r>
    <r>
      <rPr>
        <sz val="10"/>
        <rFont val="Arial CE"/>
        <charset val="238"/>
      </rPr>
      <t>)*</t>
    </r>
    <r>
      <rPr>
        <sz val="10"/>
        <color rgb="FFFF0000"/>
        <rFont val="Arial CE"/>
        <charset val="238"/>
      </rPr>
      <t>kanEO.relCOPjim</t>
    </r>
    <r>
      <rPr>
        <sz val="10"/>
        <rFont val="Arial CE"/>
        <charset val="238"/>
      </rPr>
      <t>]</t>
    </r>
  </si>
  <si>
    <r>
      <t>0.001*max(</t>
    </r>
    <r>
      <rPr>
        <sz val="10"/>
        <color rgb="FFFF0000"/>
        <rFont val="Arial CE"/>
        <charset val="238"/>
      </rPr>
      <t>kanProdukceOV.spov20XX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vodPotrebaVody.spv20XX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kanEO.pmsov</t>
    </r>
    <r>
      <rPr>
        <sz val="10"/>
        <rFont val="Arial CE"/>
        <charset val="238"/>
      </rPr>
      <t>)*[(</t>
    </r>
    <r>
      <rPr>
        <sz val="10"/>
        <color rgb="FFFF0000"/>
        <rFont val="Arial CE"/>
        <charset val="238"/>
      </rPr>
      <t>demoKan.obyvk20XX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demoKan.obyvc20XX</t>
    </r>
    <r>
      <rPr>
        <sz val="10"/>
        <rFont val="Arial CE"/>
        <charset val="238"/>
      </rPr>
      <t>)*</t>
    </r>
    <r>
      <rPr>
        <sz val="10"/>
        <color rgb="FFFF0000"/>
        <rFont val="Arial CE"/>
        <charset val="238"/>
      </rPr>
      <t>kanEO.relPOkan</t>
    </r>
    <r>
      <rPr>
        <sz val="10"/>
        <rFont val="Arial CE"/>
        <charset val="238"/>
      </rPr>
      <t>+(</t>
    </r>
    <r>
      <rPr>
        <sz val="10"/>
        <color rgb="FFFF0000"/>
        <rFont val="Arial CE"/>
        <charset val="238"/>
      </rPr>
      <t>demoKan.copk20XX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demoKan.copc20XX</t>
    </r>
    <r>
      <rPr>
        <sz val="10"/>
        <rFont val="Arial CE"/>
        <charset val="238"/>
      </rPr>
      <t>)*</t>
    </r>
    <r>
      <rPr>
        <sz val="10"/>
        <color rgb="FFFF0000"/>
        <rFont val="Arial CE"/>
        <charset val="238"/>
      </rPr>
      <t>kanEO.relCOPkan</t>
    </r>
    <r>
      <rPr>
        <sz val="10"/>
        <rFont val="Arial CE"/>
        <charset val="238"/>
      </rPr>
      <t>]</t>
    </r>
  </si>
  <si>
    <r>
      <t>0.001*max(</t>
    </r>
    <r>
      <rPr>
        <sz val="10"/>
        <color rgb="FFFF0000"/>
        <rFont val="Arial CE"/>
        <charset val="238"/>
      </rPr>
      <t>kanProdukceOV.spov20XX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vodPotrebaVody.spv20XX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kanEO.pmsov</t>
    </r>
    <r>
      <rPr>
        <sz val="10"/>
        <rFont val="Arial CE"/>
        <charset val="238"/>
      </rPr>
      <t>)*(</t>
    </r>
    <r>
      <rPr>
        <sz val="10"/>
        <color rgb="FFFF0000"/>
        <rFont val="Arial CE"/>
        <charset val="238"/>
      </rPr>
      <t>demoKan.obyvc20XX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kanEO.relPOkan</t>
    </r>
    <r>
      <rPr>
        <sz val="10"/>
        <rFont val="Arial CE"/>
        <charset val="238"/>
      </rPr>
      <t>+</t>
    </r>
    <r>
      <rPr>
        <sz val="10"/>
        <color rgb="FFFF0000"/>
        <rFont val="Arial CE"/>
        <charset val="238"/>
      </rPr>
      <t>demoKan.copc20XX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kanEO.relCOPkan</t>
    </r>
    <r>
      <rPr>
        <sz val="10"/>
        <rFont val="Arial CE"/>
        <charset val="238"/>
      </rPr>
      <t>)</t>
    </r>
  </si>
  <si>
    <r>
      <t>0.001*[</t>
    </r>
    <r>
      <rPr>
        <sz val="10"/>
        <color rgb="FFFF0000"/>
        <rFont val="Arial CE"/>
        <charset val="238"/>
      </rPr>
      <t>demoKan.obyvk20XX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kanEO.POkanBSK</t>
    </r>
    <r>
      <rPr>
        <sz val="10"/>
        <rFont val="Arial CE"/>
        <charset val="238"/>
      </rPr>
      <t>+(</t>
    </r>
    <r>
      <rPr>
        <sz val="10"/>
        <color rgb="FFFF0000"/>
        <rFont val="Arial CE"/>
        <charset val="238"/>
      </rPr>
      <t>demo.obyv20XX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demoKan.obyvk20XX</t>
    </r>
    <r>
      <rPr>
        <sz val="10"/>
        <rFont val="Arial CE"/>
        <charset val="238"/>
      </rPr>
      <t>)*</t>
    </r>
    <r>
      <rPr>
        <sz val="10"/>
        <color rgb="FFFF0000"/>
        <rFont val="Arial CE"/>
        <charset val="238"/>
      </rPr>
      <t>kanEO.POjimBSK</t>
    </r>
    <r>
      <rPr>
        <sz val="10"/>
        <rFont val="Arial CE"/>
        <charset val="238"/>
      </rPr>
      <t>+</t>
    </r>
    <r>
      <rPr>
        <sz val="10"/>
        <color rgb="FFFF0000"/>
        <rFont val="Arial CE"/>
        <charset val="238"/>
      </rPr>
      <t>demoKan.copk20XX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kanEO.COPkanBSK</t>
    </r>
    <r>
      <rPr>
        <sz val="10"/>
        <rFont val="Arial CE"/>
        <charset val="238"/>
      </rPr>
      <t>+(</t>
    </r>
    <r>
      <rPr>
        <sz val="10"/>
        <color rgb="FFFF0000"/>
        <rFont val="Arial CE"/>
        <charset val="238"/>
      </rPr>
      <t>demo.obyv20XX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demoKan.copk20XX</t>
    </r>
    <r>
      <rPr>
        <sz val="10"/>
        <rFont val="Arial CE"/>
        <charset val="238"/>
      </rPr>
      <t>)*</t>
    </r>
    <r>
      <rPr>
        <sz val="10"/>
        <color rgb="FFFF0000"/>
        <rFont val="Arial CE"/>
        <charset val="238"/>
      </rPr>
      <t>kanEO.COPjimBSK</t>
    </r>
    <r>
      <rPr>
        <sz val="10"/>
        <rFont val="Arial CE"/>
        <charset val="238"/>
      </rPr>
      <t>]</t>
    </r>
  </si>
  <si>
    <t>ZpLikvPrumOV =</t>
  </si>
  <si>
    <t>kanKartyObci.acislo - kanKartyObci.nazev</t>
  </si>
  <si>
    <r>
      <t>tab.</t>
    </r>
    <r>
      <rPr>
        <sz val="10"/>
        <color rgb="FFFF0000"/>
        <rFont val="Arial CE"/>
        <charset val="238"/>
      </rPr>
      <t>kanDemo.obyvk20XX</t>
    </r>
    <r>
      <rPr>
        <sz val="10"/>
        <rFont val="Arial CE"/>
        <charset val="238"/>
      </rPr>
      <t>: přes tab kanDemo.kodacsilo-&gt;tab mista.kodacslo - tab mista.zarazenoKan-&gt;tab kanKartyObci.IDkartaObce</t>
    </r>
  </si>
  <si>
    <r>
      <t>tab.</t>
    </r>
    <r>
      <rPr>
        <sz val="10"/>
        <color rgb="FFFF0000"/>
        <rFont val="Arial CE"/>
        <charset val="238"/>
      </rPr>
      <t>kanDemo.copk20XX</t>
    </r>
    <r>
      <rPr>
        <sz val="10"/>
        <rFont val="Arial CE"/>
        <charset val="238"/>
      </rPr>
      <t>: přes tab kanDemo.kodacsilo-&gt;tab mista.kodacslo - tab mista.zarazenoKan-&gt;tab kanKartyObci.IDkartaObce</t>
    </r>
  </si>
  <si>
    <r>
      <t>(</t>
    </r>
    <r>
      <rPr>
        <sz val="10"/>
        <color rgb="FFFF0000"/>
        <rFont val="Arial CE"/>
        <charset val="238"/>
      </rPr>
      <t>kanEO.prumPLtoBSK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)*BSKprum20XX</t>
    </r>
  </si>
  <si>
    <r>
      <t>když((</t>
    </r>
    <r>
      <rPr>
        <sz val="10"/>
        <color rgb="FFFF0000"/>
        <rFont val="Arial CE"/>
        <charset val="238"/>
      </rPr>
      <t>kan.PrumyslOV.Prumysl</t>
    </r>
    <r>
      <rPr>
        <sz val="10"/>
        <rFont val="Arial CE"/>
        <charset val="238"/>
      </rPr>
      <t xml:space="preserve">=0, </t>
    </r>
    <r>
      <rPr>
        <sz val="10"/>
        <color rgb="FFFF0000"/>
        <rFont val="Arial CE"/>
        <charset val="238"/>
      </rPr>
      <t>Zemedelstvi</t>
    </r>
    <r>
      <rPr>
        <sz val="10"/>
        <rFont val="Arial CE"/>
        <charset val="238"/>
      </rPr>
      <t xml:space="preserve">=0, </t>
    </r>
    <r>
      <rPr>
        <sz val="10"/>
        <color rgb="FFFF0000"/>
        <rFont val="Arial CE"/>
        <charset val="238"/>
      </rPr>
      <t>Vybavenost</t>
    </r>
    <r>
      <rPr>
        <sz val="10"/>
        <rFont val="Arial CE"/>
        <charset val="238"/>
      </rPr>
      <t>=0);0;max(</t>
    </r>
    <r>
      <rPr>
        <sz val="10"/>
        <color rgb="FFFF0000"/>
        <rFont val="Arial CE"/>
        <charset val="238"/>
      </rPr>
      <t>vodPotrebaVody.vfo20XX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kanProdukceOV.prum20XX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kanPrumyslOV.SPprumOV</t>
    </r>
    <r>
      <rPr>
        <sz val="10"/>
        <rFont val="Arial CE"/>
        <charset val="238"/>
      </rPr>
      <t>*(</t>
    </r>
    <r>
      <rPr>
        <sz val="10"/>
        <color rgb="FFFF0000"/>
        <rFont val="Arial CE"/>
        <charset val="238"/>
      </rPr>
      <t>demo.obyv20XX</t>
    </r>
    <r>
      <rPr>
        <sz val="10"/>
        <rFont val="Arial CE"/>
        <charset val="238"/>
      </rPr>
      <t>+</t>
    </r>
    <r>
      <rPr>
        <sz val="10"/>
        <color rgb="FFFF0000"/>
        <rFont val="Arial CE"/>
        <charset val="238"/>
      </rPr>
      <t>demo.cop20XX</t>
    </r>
    <r>
      <rPr>
        <sz val="10"/>
        <rFont val="Arial CE"/>
        <charset val="238"/>
      </rPr>
      <t>)*0.001))</t>
    </r>
  </si>
  <si>
    <r>
      <t>když((</t>
    </r>
    <r>
      <rPr>
        <sz val="10"/>
        <color rgb="FFFF0000"/>
        <rFont val="Arial CE"/>
        <charset val="238"/>
      </rPr>
      <t>kan.PrumyslOV.Prumysl</t>
    </r>
    <r>
      <rPr>
        <sz val="10"/>
        <rFont val="Arial CE"/>
        <charset val="238"/>
      </rPr>
      <t xml:space="preserve">=0, </t>
    </r>
    <r>
      <rPr>
        <sz val="10"/>
        <color rgb="FFFF0000"/>
        <rFont val="Arial CE"/>
        <charset val="238"/>
      </rPr>
      <t>Zemedelstvi</t>
    </r>
    <r>
      <rPr>
        <sz val="10"/>
        <rFont val="Arial CE"/>
        <charset val="238"/>
      </rPr>
      <t xml:space="preserve">=0, </t>
    </r>
    <r>
      <rPr>
        <sz val="10"/>
        <color rgb="FFFF0000"/>
        <rFont val="Arial CE"/>
        <charset val="238"/>
      </rPr>
      <t>Vybavenost</t>
    </r>
    <r>
      <rPr>
        <sz val="10"/>
        <rFont val="Arial CE"/>
        <charset val="238"/>
      </rPr>
      <t xml:space="preserve">=1); </t>
    </r>
    <r>
      <rPr>
        <sz val="10"/>
        <color rgb="FF7030A0"/>
        <rFont val="Arial CE"/>
        <charset val="238"/>
      </rPr>
      <t>OVprum20XX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kanEO.BSKvybavenost</t>
    </r>
    <r>
      <rPr>
        <sz val="10"/>
        <rFont val="Arial CE"/>
        <charset val="238"/>
      </rPr>
      <t xml:space="preserve">*0.001; </t>
    </r>
    <r>
      <rPr>
        <sz val="10"/>
        <color rgb="FF7030A0"/>
        <rFont val="Arial CE"/>
        <charset val="238"/>
      </rPr>
      <t>OVprum20XX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kanEO.BSKprumzem</t>
    </r>
    <r>
      <rPr>
        <sz val="10"/>
        <rFont val="Arial CE"/>
        <charset val="238"/>
      </rPr>
      <t>*0.001)</t>
    </r>
  </si>
  <si>
    <r>
      <rPr>
        <sz val="10"/>
        <color rgb="FF7030A0"/>
        <rFont val="Arial CE"/>
        <charset val="238"/>
      </rPr>
      <t>OVobyvSeptik20XX</t>
    </r>
    <r>
      <rPr>
        <sz val="10"/>
        <rFont val="Arial CE"/>
        <charset val="238"/>
      </rPr>
      <t xml:space="preserve"> = 0.001*max(</t>
    </r>
    <r>
      <rPr>
        <sz val="10"/>
        <color rgb="FFFF0000"/>
        <rFont val="Arial CE"/>
        <charset val="238"/>
      </rPr>
      <t>kanProdukceOV.spov20XX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vodPotrebaVody.spv20XX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kanEO.pmsov</t>
    </r>
    <r>
      <rPr>
        <sz val="10"/>
        <rFont val="Arial CE"/>
        <charset val="238"/>
      </rPr>
      <t>)*[(</t>
    </r>
    <r>
      <rPr>
        <sz val="10"/>
        <color rgb="FFFF0000"/>
        <rFont val="Arial CE"/>
        <charset val="238"/>
      </rPr>
      <t>demoKan.obyvk20XX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demoKan.obyvc20XX</t>
    </r>
    <r>
      <rPr>
        <sz val="10"/>
        <rFont val="Arial CE"/>
        <charset val="238"/>
      </rPr>
      <t>)*</t>
    </r>
    <r>
      <rPr>
        <sz val="10"/>
        <color rgb="FFFF0000"/>
        <rFont val="Arial CE"/>
        <charset val="238"/>
      </rPr>
      <t>kanEO.relPOkan</t>
    </r>
    <r>
      <rPr>
        <sz val="10"/>
        <rFont val="Arial CE"/>
        <charset val="238"/>
      </rPr>
      <t>+(</t>
    </r>
    <r>
      <rPr>
        <sz val="10"/>
        <color rgb="FFFF0000"/>
        <rFont val="Arial CE"/>
        <charset val="238"/>
      </rPr>
      <t>demoKan.copk20XX</t>
    </r>
    <r>
      <rPr>
        <sz val="10"/>
        <rFont val="Arial CE"/>
        <charset val="238"/>
      </rPr>
      <t>-</t>
    </r>
    <r>
      <rPr>
        <sz val="10"/>
        <color rgb="FFFF0000"/>
        <rFont val="Arial CE"/>
        <charset val="238"/>
      </rPr>
      <t>demoKan.copc20XX</t>
    </r>
    <r>
      <rPr>
        <sz val="10"/>
        <rFont val="Arial CE"/>
        <charset val="238"/>
      </rPr>
      <t>)*</t>
    </r>
    <r>
      <rPr>
        <sz val="10"/>
        <color rgb="FFFF0000"/>
        <rFont val="Arial CE"/>
        <charset val="238"/>
      </rPr>
      <t>kanEO.relCOPkan</t>
    </r>
    <r>
      <rPr>
        <sz val="10"/>
        <rFont val="Arial CE"/>
        <charset val="238"/>
      </rPr>
      <t>]</t>
    </r>
  </si>
  <si>
    <r>
      <t>když((</t>
    </r>
    <r>
      <rPr>
        <sz val="10"/>
        <color rgb="FFFF0000"/>
        <rFont val="Arial CE"/>
        <charset val="238"/>
      </rPr>
      <t>kan.PrumyslOV.Prumysl</t>
    </r>
    <r>
      <rPr>
        <sz val="10"/>
        <rFont val="Arial CE"/>
        <charset val="238"/>
      </rPr>
      <t xml:space="preserve">=0, </t>
    </r>
    <r>
      <rPr>
        <sz val="10"/>
        <color rgb="FFFF0000"/>
        <rFont val="Arial CE"/>
        <charset val="238"/>
      </rPr>
      <t>Zemedelstvi</t>
    </r>
    <r>
      <rPr>
        <sz val="10"/>
        <rFont val="Arial CE"/>
        <charset val="238"/>
      </rPr>
      <t xml:space="preserve">=0, </t>
    </r>
    <r>
      <rPr>
        <sz val="10"/>
        <color rgb="FFFF0000"/>
        <rFont val="Arial CE"/>
        <charset val="238"/>
      </rPr>
      <t>Vybavenost</t>
    </r>
    <r>
      <rPr>
        <sz val="10"/>
        <rFont val="Arial CE"/>
        <charset val="238"/>
      </rPr>
      <t>=0); 0; max(</t>
    </r>
    <r>
      <rPr>
        <sz val="10"/>
        <color rgb="FFFF0000"/>
        <rFont val="Arial CE"/>
        <charset val="238"/>
      </rPr>
      <t>vodPotrebaVody.vfo20XX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kanProdukceOV.prum20XX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>kanPrumyslOV.SPprumOV</t>
    </r>
    <r>
      <rPr>
        <sz val="10"/>
        <rFont val="Arial CE"/>
        <charset val="238"/>
      </rPr>
      <t>*(</t>
    </r>
    <r>
      <rPr>
        <sz val="10"/>
        <color rgb="FFFF0000"/>
        <rFont val="Arial CE"/>
        <charset val="238"/>
      </rPr>
      <t>demo.obyv20XX</t>
    </r>
    <r>
      <rPr>
        <sz val="10"/>
        <rFont val="Arial CE"/>
        <charset val="238"/>
      </rPr>
      <t>+</t>
    </r>
    <r>
      <rPr>
        <sz val="10"/>
        <color rgb="FFFF0000"/>
        <rFont val="Arial CE"/>
        <charset val="238"/>
      </rPr>
      <t>demo.cop20XX</t>
    </r>
    <r>
      <rPr>
        <sz val="10"/>
        <rFont val="Arial CE"/>
        <charset val="238"/>
      </rPr>
      <t>)*0.001))</t>
    </r>
  </si>
  <si>
    <r>
      <t>když(</t>
    </r>
    <r>
      <rPr>
        <sz val="10"/>
        <color rgb="FFFF0000"/>
        <rFont val="Arial CE"/>
        <charset val="238"/>
      </rPr>
      <t>kanPrumyslOV.ZmenaLikvPrumOV</t>
    </r>
    <r>
      <rPr>
        <sz val="10"/>
        <rFont val="Arial CE"/>
        <charset val="238"/>
      </rPr>
      <t xml:space="preserve">=0; </t>
    </r>
    <r>
      <rPr>
        <sz val="10"/>
        <color rgb="FFFF0000"/>
        <rFont val="Arial CE"/>
        <charset val="238"/>
      </rPr>
      <t>kan.PrumyslOV.LikvPrumOV1</t>
    </r>
    <r>
      <rPr>
        <sz val="10"/>
        <rFont val="Arial CE"/>
        <charset val="238"/>
      </rPr>
      <t>; když(</t>
    </r>
    <r>
      <rPr>
        <sz val="10"/>
        <color rgb="FFFF0000"/>
        <rFont val="Arial CE"/>
        <charset val="238"/>
      </rPr>
      <t>kanPrumyslOV.RokZmenyLikv</t>
    </r>
    <r>
      <rPr>
        <sz val="10"/>
        <rFont val="Arial CE"/>
        <charset val="238"/>
      </rPr>
      <t xml:space="preserve">&lt;20XX; </t>
    </r>
    <r>
      <rPr>
        <sz val="10"/>
        <color rgb="FFFF0000"/>
        <rFont val="Arial CE"/>
        <charset val="238"/>
      </rPr>
      <t>kan.PrumyslOV.LikvPrumOV1</t>
    </r>
    <r>
      <rPr>
        <sz val="10"/>
        <rFont val="Arial CE"/>
        <charset val="238"/>
      </rPr>
      <t xml:space="preserve">; </t>
    </r>
    <r>
      <rPr>
        <sz val="10"/>
        <color rgb="FFFF0000"/>
        <rFont val="Arial CE"/>
        <charset val="238"/>
      </rPr>
      <t>kan.PrumyslOV.LikvPrumOV2</t>
    </r>
    <r>
      <rPr>
        <sz val="10"/>
        <rFont val="Arial CE"/>
        <charset val="238"/>
      </rPr>
      <t xml:space="preserve">)); </t>
    </r>
    <r>
      <rPr>
        <sz val="10"/>
        <color rgb="FFFF0000"/>
        <rFont val="Arial CE"/>
        <charset val="238"/>
      </rPr>
      <t>kanPrumyslOV.LikvPrumOV?</t>
    </r>
    <r>
      <rPr>
        <sz val="10"/>
        <rFont val="Arial CE"/>
        <charset val="238"/>
      </rPr>
      <t xml:space="preserve"> - 0=jímky na vyvážení, 1=obecní ČOV, 2=vlastní ČOV, 3=obecní ČOV a vlastní ČOV</t>
    </r>
  </si>
  <si>
    <t>CelkOV20XX=</t>
  </si>
  <si>
    <t>CelkBSK20XX=</t>
  </si>
  <si>
    <t>CelkNL20XX=</t>
  </si>
  <si>
    <t>CelkCHSK20XX=</t>
  </si>
  <si>
    <t>CelkEO20XX=</t>
  </si>
  <si>
    <r>
      <rPr>
        <sz val="10"/>
        <color rgb="FF7030A0"/>
        <rFont val="Arial CE"/>
        <charset val="238"/>
      </rPr>
      <t>CelkBSK20XX</t>
    </r>
    <r>
      <rPr>
        <sz val="10"/>
        <rFont val="Arial CE"/>
        <charset val="238"/>
      </rPr>
      <t>/(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*0.001)</t>
    </r>
  </si>
  <si>
    <t>CelkOVcov20XX=</t>
  </si>
  <si>
    <t>CelkOVseptik20XX=</t>
  </si>
  <si>
    <t>CelkOVjimky20XX=</t>
  </si>
  <si>
    <r>
      <rPr>
        <sz val="10"/>
        <color rgb="FF7030A0"/>
        <rFont val="Arial CE"/>
        <charset val="238"/>
      </rPr>
      <t>OVobyvCOV20XX</t>
    </r>
    <r>
      <rPr>
        <sz val="10"/>
        <rFont val="Arial CE"/>
        <charset val="238"/>
      </rPr>
      <t xml:space="preserve"> + </t>
    </r>
    <r>
      <rPr>
        <sz val="10"/>
        <color rgb="FF7030A0"/>
        <rFont val="Arial CE"/>
        <charset val="238"/>
      </rPr>
      <t xml:space="preserve">OVprum20XX </t>
    </r>
    <r>
      <rPr>
        <sz val="10"/>
        <rFont val="Arial CE"/>
        <charset val="238"/>
      </rPr>
      <t xml:space="preserve">(když pole </t>
    </r>
    <r>
      <rPr>
        <sz val="10"/>
        <color rgb="FFFF0000"/>
        <rFont val="Arial CE"/>
        <charset val="238"/>
      </rPr>
      <t>kanPrumyslO.LikvPrumOV</t>
    </r>
    <r>
      <rPr>
        <sz val="10"/>
        <rFont val="Arial CE"/>
        <charset val="238"/>
      </rPr>
      <t>=1 or 2 or 3)</t>
    </r>
  </si>
  <si>
    <r>
      <rPr>
        <sz val="10"/>
        <color rgb="FF7030A0"/>
        <rFont val="Arial CE"/>
        <charset val="238"/>
      </rPr>
      <t>OVobyvJimky20XX</t>
    </r>
    <r>
      <rPr>
        <sz val="10"/>
        <rFont val="Arial CE"/>
        <charset val="238"/>
      </rPr>
      <t xml:space="preserve"> + </t>
    </r>
    <r>
      <rPr>
        <sz val="10"/>
        <color rgb="FF7030A0"/>
        <rFont val="Arial CE"/>
        <charset val="238"/>
      </rPr>
      <t xml:space="preserve">OVprum20XX </t>
    </r>
    <r>
      <rPr>
        <sz val="10"/>
        <rFont val="Arial CE"/>
        <charset val="238"/>
      </rPr>
      <t xml:space="preserve">(když pole </t>
    </r>
    <r>
      <rPr>
        <sz val="10"/>
        <color rgb="FFFF0000"/>
        <rFont val="Arial CE"/>
        <charset val="238"/>
      </rPr>
      <t>kanPrumyslOV.LikvidacePrumOV</t>
    </r>
    <r>
      <rPr>
        <sz val="10"/>
        <rFont val="Arial CE"/>
        <charset val="238"/>
      </rPr>
      <t>=0)</t>
    </r>
  </si>
  <si>
    <t>BSKobyvCOV20XX=</t>
  </si>
  <si>
    <r>
      <t>0.001*(</t>
    </r>
    <r>
      <rPr>
        <sz val="10"/>
        <color rgb="FFFF0000"/>
        <rFont val="Arial CE"/>
        <charset val="238"/>
      </rPr>
      <t>demoKan.obyvc20XX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kanEO.POkanBSK</t>
    </r>
    <r>
      <rPr>
        <sz val="10"/>
        <rFont val="Arial CE"/>
        <charset val="238"/>
      </rPr>
      <t>+</t>
    </r>
    <r>
      <rPr>
        <sz val="10"/>
        <color rgb="FFFF0000"/>
        <rFont val="Arial CE"/>
        <charset val="238"/>
      </rPr>
      <t>demoKan.copc20XX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kanEO.COPkanBSK</t>
    </r>
    <r>
      <rPr>
        <sz val="10"/>
        <rFont val="Arial CE"/>
        <charset val="238"/>
      </rPr>
      <t>)</t>
    </r>
  </si>
  <si>
    <t>Pomocné parametre</t>
  </si>
  <si>
    <t>CHSKobyvCOV20XX=</t>
  </si>
  <si>
    <t>NLobyvCOV20XX=</t>
  </si>
  <si>
    <r>
      <rPr>
        <sz val="10"/>
        <color rgb="FF7030A0"/>
        <rFont val="Arial CE"/>
        <charset val="238"/>
      </rPr>
      <t>BSKobyvCOV20XX*</t>
    </r>
    <r>
      <rPr>
        <sz val="10"/>
        <color rgb="FFFF0000"/>
        <rFont val="Arial CE"/>
        <charset val="238"/>
      </rPr>
      <t>kanEO.eoCHSK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</si>
  <si>
    <r>
      <rPr>
        <sz val="10"/>
        <color rgb="FF7030A0"/>
        <rFont val="Arial CE"/>
        <charset val="238"/>
      </rPr>
      <t>BSKobyvCOV20XX*</t>
    </r>
    <r>
      <rPr>
        <sz val="10"/>
        <color rgb="FFFF0000"/>
        <rFont val="Arial CE"/>
        <charset val="238"/>
      </rPr>
      <t>kanEO.eoNL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</si>
  <si>
    <r>
      <t xml:space="preserve">CelkOVcov20XX = OVobyvCOV20XX + OVprum20XX </t>
    </r>
    <r>
      <rPr>
        <sz val="10"/>
        <rFont val="Arial CE"/>
        <charset val="238"/>
      </rPr>
      <t>(když pole</t>
    </r>
    <r>
      <rPr>
        <sz val="10"/>
        <color rgb="FF7030A0"/>
        <rFont val="Arial CE"/>
        <charset val="238"/>
      </rPr>
      <t xml:space="preserve"> </t>
    </r>
    <r>
      <rPr>
        <sz val="10"/>
        <color rgb="FFFF0000"/>
        <rFont val="Arial CE"/>
        <charset val="238"/>
      </rPr>
      <t>kanPrumyslO.LikvPrumOV</t>
    </r>
    <r>
      <rPr>
        <sz val="10"/>
        <rFont val="Arial CE"/>
        <charset val="238"/>
      </rPr>
      <t>=1 or 2 or 3)</t>
    </r>
  </si>
  <si>
    <r>
      <t xml:space="preserve">BSKobyvCOV20XX + BSKprum20XX </t>
    </r>
    <r>
      <rPr>
        <sz val="10"/>
        <rFont val="Arial CE"/>
        <charset val="238"/>
      </rPr>
      <t>(když pole</t>
    </r>
    <r>
      <rPr>
        <sz val="10"/>
        <color rgb="FF7030A0"/>
        <rFont val="Arial CE"/>
        <charset val="238"/>
      </rPr>
      <t xml:space="preserve"> </t>
    </r>
    <r>
      <rPr>
        <sz val="10"/>
        <color rgb="FFFF0000"/>
        <rFont val="Arial CE"/>
        <charset val="238"/>
      </rPr>
      <t>kanPrumyslO.LikvPrumOV</t>
    </r>
    <r>
      <rPr>
        <sz val="10"/>
        <rFont val="Arial CE"/>
        <charset val="238"/>
      </rPr>
      <t>=1 or 2 or 3)</t>
    </r>
  </si>
  <si>
    <t>CHSKprum20XX =</t>
  </si>
  <si>
    <t>NLprum20XX =</t>
  </si>
  <si>
    <r>
      <t xml:space="preserve">NLobyvCOV20XX + NLprum20XX </t>
    </r>
    <r>
      <rPr>
        <sz val="10"/>
        <rFont val="Arial CE"/>
        <charset val="238"/>
      </rPr>
      <t>(když pole</t>
    </r>
    <r>
      <rPr>
        <sz val="10"/>
        <color rgb="FF7030A0"/>
        <rFont val="Arial CE"/>
        <charset val="238"/>
      </rPr>
      <t xml:space="preserve"> </t>
    </r>
    <r>
      <rPr>
        <sz val="10"/>
        <color rgb="FFFF0000"/>
        <rFont val="Arial CE"/>
        <charset val="238"/>
      </rPr>
      <t>kanPrumyslO.LikvPrumOV</t>
    </r>
    <r>
      <rPr>
        <sz val="10"/>
        <rFont val="Arial CE"/>
        <charset val="238"/>
      </rPr>
      <t>=1 or 2 or 3)</t>
    </r>
  </si>
  <si>
    <r>
      <t xml:space="preserve">CHSKobyvCOV20XX + CHSKprum20XX </t>
    </r>
    <r>
      <rPr>
        <sz val="10"/>
        <rFont val="Arial CE"/>
        <charset val="238"/>
      </rPr>
      <t>(když pole</t>
    </r>
    <r>
      <rPr>
        <sz val="10"/>
        <color rgb="FF7030A0"/>
        <rFont val="Arial CE"/>
        <charset val="238"/>
      </rPr>
      <t xml:space="preserve"> </t>
    </r>
    <r>
      <rPr>
        <sz val="10"/>
        <color rgb="FFFF0000"/>
        <rFont val="Arial CE"/>
        <charset val="238"/>
      </rPr>
      <t>kanPrumyslO.LikvPrumOV</t>
    </r>
    <r>
      <rPr>
        <sz val="10"/>
        <rFont val="Arial CE"/>
        <charset val="238"/>
      </rPr>
      <t>=1 or 2 or 3)</t>
    </r>
  </si>
  <si>
    <r>
      <rPr>
        <b/>
        <u/>
        <sz val="10"/>
        <rFont val="Arial CE"/>
        <charset val="238"/>
      </rPr>
      <t>PŘÍSUN NA JINÉ LOKALITY</t>
    </r>
    <r>
      <rPr>
        <b/>
        <sz val="10"/>
        <rFont val="Arial CE"/>
        <charset val="238"/>
      </rPr>
      <t xml:space="preserve"> = obec/část obce (IDkartaObce=</t>
    </r>
    <r>
      <rPr>
        <b/>
        <sz val="10"/>
        <color theme="9"/>
        <rFont val="Arial CE"/>
        <charset val="238"/>
      </rPr>
      <t>BBB</t>
    </r>
    <r>
      <rPr>
        <b/>
        <sz val="10"/>
        <rFont val="Arial CE"/>
        <charset val="238"/>
      </rPr>
      <t xml:space="preserve"> je napojena ČOV, daná ČOV je uvedena na jiné kartě obce (IDkartaObce=</t>
    </r>
    <r>
      <rPr>
        <b/>
        <sz val="10"/>
        <color theme="4"/>
        <rFont val="Arial CE"/>
        <charset val="238"/>
      </rPr>
      <t>AAA</t>
    </r>
    <r>
      <rPr>
        <b/>
        <sz val="10"/>
        <rFont val="Arial CE"/>
        <charset val="238"/>
      </rPr>
      <t xml:space="preserve">); na kartě </t>
    </r>
    <r>
      <rPr>
        <b/>
        <sz val="10"/>
        <color theme="4"/>
        <rFont val="Arial CE"/>
        <charset val="238"/>
      </rPr>
      <t>AAA</t>
    </r>
    <r>
      <rPr>
        <b/>
        <sz val="10"/>
        <rFont val="Arial CE"/>
        <charset val="238"/>
      </rPr>
      <t xml:space="preserve"> je </t>
    </r>
    <r>
      <rPr>
        <b/>
        <u/>
        <sz val="10"/>
        <rFont val="Arial CE"/>
        <charset val="238"/>
      </rPr>
      <t>PŘÍSUN</t>
    </r>
    <r>
      <rPr>
        <b/>
        <sz val="10"/>
        <rFont val="Arial CE"/>
        <charset val="238"/>
      </rPr>
      <t xml:space="preserve"> vyplněno</t>
    </r>
  </si>
  <si>
    <r>
      <rPr>
        <b/>
        <u/>
        <sz val="10"/>
        <rFont val="Arial CE"/>
        <charset val="238"/>
      </rPr>
      <t>ODVEDENÍ NA JINÉ LOKALITY</t>
    </r>
    <r>
      <rPr>
        <b/>
        <sz val="10"/>
        <rFont val="Arial CE"/>
        <charset val="238"/>
      </rPr>
      <t xml:space="preserve"> = obec/část obce (IDkartaObce=</t>
    </r>
    <r>
      <rPr>
        <b/>
        <sz val="10"/>
        <color theme="9"/>
        <rFont val="Arial CE"/>
        <charset val="238"/>
      </rPr>
      <t>BBB</t>
    </r>
    <r>
      <rPr>
        <b/>
        <sz val="10"/>
        <rFont val="Arial CE"/>
        <charset val="238"/>
      </rPr>
      <t xml:space="preserve"> je napojena ČOV, daná ČOV je uvedena na jiné kartě obce (IDkartaObce=</t>
    </r>
    <r>
      <rPr>
        <b/>
        <sz val="10"/>
        <color theme="4"/>
        <rFont val="Arial CE"/>
        <charset val="238"/>
      </rPr>
      <t>AAA</t>
    </r>
    <r>
      <rPr>
        <b/>
        <sz val="10"/>
        <rFont val="Arial CE"/>
        <charset val="238"/>
      </rPr>
      <t>); na kartě</t>
    </r>
    <r>
      <rPr>
        <b/>
        <sz val="10"/>
        <color theme="9"/>
        <rFont val="Arial CE"/>
        <charset val="238"/>
      </rPr>
      <t xml:space="preserve"> BBB</t>
    </r>
    <r>
      <rPr>
        <b/>
        <sz val="10"/>
        <rFont val="Arial CE"/>
        <charset val="238"/>
      </rPr>
      <t xml:space="preserve"> je </t>
    </r>
    <r>
      <rPr>
        <b/>
        <u/>
        <sz val="10"/>
        <rFont val="Arial CE"/>
        <charset val="238"/>
      </rPr>
      <t>ODVEDENÍ</t>
    </r>
    <r>
      <rPr>
        <b/>
        <sz val="10"/>
        <rFont val="Arial CE"/>
        <charset val="238"/>
      </rPr>
      <t xml:space="preserve"> vyplněno</t>
    </r>
  </si>
  <si>
    <r>
      <rPr>
        <sz val="10"/>
        <color rgb="FF7030A0"/>
        <rFont val="Arial CE"/>
        <charset val="238"/>
      </rPr>
      <t>CelkOVcov20XX</t>
    </r>
    <r>
      <rPr>
        <sz val="10"/>
        <rFont val="Arial CE"/>
        <charset val="238"/>
      </rPr>
      <t>+</t>
    </r>
    <r>
      <rPr>
        <sz val="10"/>
        <color rgb="FF7030A0"/>
        <rFont val="Arial CE"/>
        <charset val="238"/>
      </rPr>
      <t>PrisunOV20XX</t>
    </r>
  </si>
  <si>
    <t>COVpritokOV20XX=</t>
  </si>
  <si>
    <t>COVpritokBSK20XX=</t>
  </si>
  <si>
    <t>COVpritokNL20XX=</t>
  </si>
  <si>
    <t>COVpritokCHSK20XX=</t>
  </si>
  <si>
    <t>CelkBSKcov20XX =</t>
  </si>
  <si>
    <t>CelkNLcov20XX =</t>
  </si>
  <si>
    <t>CelkCHSKcov20XX =</t>
  </si>
  <si>
    <r>
      <rPr>
        <sz val="10"/>
        <color rgb="FF7030A0"/>
        <rFont val="Arial CE"/>
        <charset val="238"/>
      </rPr>
      <t>CelkBSKcov20XX</t>
    </r>
    <r>
      <rPr>
        <sz val="10"/>
        <rFont val="Arial CE"/>
        <charset val="238"/>
      </rPr>
      <t>+</t>
    </r>
    <r>
      <rPr>
        <sz val="10"/>
        <color rgb="FF7030A0"/>
        <rFont val="Arial CE"/>
        <charset val="238"/>
      </rPr>
      <t>PrisunBSK20XX</t>
    </r>
  </si>
  <si>
    <r>
      <rPr>
        <sz val="10"/>
        <color rgb="FF7030A0"/>
        <rFont val="Arial CE"/>
        <charset val="238"/>
      </rPr>
      <t>CelkNLcov20XX</t>
    </r>
    <r>
      <rPr>
        <sz val="10"/>
        <rFont val="Arial CE"/>
        <charset val="238"/>
      </rPr>
      <t>+</t>
    </r>
    <r>
      <rPr>
        <sz val="10"/>
        <color rgb="FF7030A0"/>
        <rFont val="Arial CE"/>
        <charset val="238"/>
      </rPr>
      <t>PrisunNL20XX</t>
    </r>
  </si>
  <si>
    <r>
      <rPr>
        <sz val="10"/>
        <color rgb="FF7030A0"/>
        <rFont val="Arial CE"/>
        <charset val="238"/>
      </rPr>
      <t>CelkCHSKcov20XX</t>
    </r>
    <r>
      <rPr>
        <sz val="10"/>
        <rFont val="Arial CE"/>
        <charset val="238"/>
      </rPr>
      <t>+</t>
    </r>
    <r>
      <rPr>
        <sz val="10"/>
        <color rgb="FF7030A0"/>
        <rFont val="Arial CE"/>
        <charset val="238"/>
      </rPr>
      <t>PrisunCHSK20XX</t>
    </r>
  </si>
  <si>
    <r>
      <rPr>
        <sz val="10"/>
        <color rgb="FF7030A0"/>
        <rFont val="Arial CE"/>
        <charset val="238"/>
      </rPr>
      <t>COVpritokBSK20XX</t>
    </r>
    <r>
      <rPr>
        <sz val="10"/>
        <rFont val="Arial CE"/>
        <charset val="238"/>
      </rPr>
      <t>/(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*0.001)</t>
    </r>
  </si>
  <si>
    <t>COVzbytBSK20XX=</t>
  </si>
  <si>
    <t>COVzbytNL20XX=</t>
  </si>
  <si>
    <t>COVzbytCHSK20XX=</t>
  </si>
  <si>
    <t>COVodstrBSK20XX=</t>
  </si>
  <si>
    <t>COVodstrNL20XX=</t>
  </si>
  <si>
    <t>COVodstrCHSK20XX=</t>
  </si>
  <si>
    <r>
      <rPr>
        <sz val="10"/>
        <color rgb="FF7030A0"/>
        <rFont val="Arial CE"/>
        <charset val="238"/>
      </rPr>
      <t>COVpritokOV20XX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kan01COV.odtokBSK</t>
    </r>
    <r>
      <rPr>
        <sz val="10"/>
        <rFont val="Arial CE"/>
        <charset val="238"/>
      </rPr>
      <t>*0.001</t>
    </r>
  </si>
  <si>
    <r>
      <rPr>
        <sz val="10"/>
        <color rgb="FF7030A0"/>
        <rFont val="Arial CE"/>
        <charset val="238"/>
      </rPr>
      <t>COVpritokOV20XX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kan01COV.odtokNL</t>
    </r>
    <r>
      <rPr>
        <sz val="10"/>
        <rFont val="Arial CE"/>
        <charset val="238"/>
      </rPr>
      <t>*0.001</t>
    </r>
  </si>
  <si>
    <r>
      <rPr>
        <sz val="10"/>
        <color rgb="FF7030A0"/>
        <rFont val="Arial CE"/>
        <charset val="238"/>
      </rPr>
      <t>COVpritokOV20XX</t>
    </r>
    <r>
      <rPr>
        <sz val="10"/>
        <rFont val="Arial CE"/>
        <charset val="238"/>
      </rPr>
      <t>*</t>
    </r>
    <r>
      <rPr>
        <sz val="10"/>
        <color rgb="FFFF0000"/>
        <rFont val="Arial CE"/>
        <charset val="238"/>
      </rPr>
      <t>kan01COV.odtokCHSK</t>
    </r>
    <r>
      <rPr>
        <sz val="10"/>
        <rFont val="Arial CE"/>
        <charset val="238"/>
      </rPr>
      <t>*0.001</t>
    </r>
  </si>
  <si>
    <r>
      <rPr>
        <sz val="10"/>
        <color rgb="FF7030A0"/>
        <rFont val="Arial CE"/>
        <charset val="238"/>
      </rPr>
      <t>COVpritokCHSK20XX</t>
    </r>
    <r>
      <rPr>
        <sz val="10"/>
        <rFont val="Arial CE"/>
        <charset val="238"/>
      </rPr>
      <t>-</t>
    </r>
    <r>
      <rPr>
        <sz val="10"/>
        <color rgb="FF7030A0"/>
        <rFont val="Arial CE"/>
        <charset val="238"/>
      </rPr>
      <t>COVzbytCHSK20XX</t>
    </r>
  </si>
  <si>
    <r>
      <rPr>
        <sz val="10"/>
        <color rgb="FF7030A0"/>
        <rFont val="Arial CE"/>
        <charset val="238"/>
      </rPr>
      <t>COVpritokNL20XX</t>
    </r>
    <r>
      <rPr>
        <sz val="10"/>
        <rFont val="Arial CE"/>
        <charset val="238"/>
      </rPr>
      <t>-</t>
    </r>
    <r>
      <rPr>
        <sz val="10"/>
        <color rgb="FF7030A0"/>
        <rFont val="Arial CE"/>
        <charset val="238"/>
      </rPr>
      <t>COVzbytNL20XX</t>
    </r>
  </si>
  <si>
    <r>
      <rPr>
        <sz val="10"/>
        <color rgb="FF7030A0"/>
        <rFont val="Arial CE"/>
        <charset val="238"/>
      </rPr>
      <t>COVpritokBSK20XX</t>
    </r>
    <r>
      <rPr>
        <sz val="10"/>
        <rFont val="Arial CE"/>
        <charset val="238"/>
      </rPr>
      <t>-</t>
    </r>
    <r>
      <rPr>
        <sz val="10"/>
        <color rgb="FF7030A0"/>
        <rFont val="Arial CE"/>
        <charset val="238"/>
      </rPr>
      <t>COVzbytBSK20XX</t>
    </r>
  </si>
  <si>
    <t>CelkPO20XX=</t>
  </si>
  <si>
    <t>CelkPOkan20XX=</t>
  </si>
  <si>
    <t>Počet sloupců i řádků tabulky Tab. 10 je pevný (neměnný)</t>
  </si>
  <si>
    <t>Počet sloupců Tab. 12 je pevný (neměnný), počet řádků dle počtu objektů. Pokud se daný objekt nenachhází, nechat 1 prázdný řádek</t>
  </si>
  <si>
    <t>CelkPOcov20XX=</t>
  </si>
  <si>
    <r>
      <rPr>
        <sz val="10"/>
        <color rgb="FF7030A0"/>
        <rFont val="Arial CE"/>
        <charset val="238"/>
      </rPr>
      <t>CelkPO20XX</t>
    </r>
    <r>
      <rPr>
        <sz val="10"/>
        <rFont val="Arial CE"/>
        <charset val="238"/>
      </rPr>
      <t>-</t>
    </r>
    <r>
      <rPr>
        <sz val="10"/>
        <color rgb="FF7030A0"/>
        <rFont val="Arial CE"/>
        <charset val="238"/>
      </rPr>
      <t>CelkPOkan20XX</t>
    </r>
  </si>
  <si>
    <t>LcelkNkan20XX=</t>
  </si>
  <si>
    <t>LcelkRkan20XX=</t>
  </si>
  <si>
    <t>COVpocet20XX=</t>
  </si>
  <si>
    <t>CSpocet20XX=</t>
  </si>
  <si>
    <t>PripojkyPocet20XX=</t>
  </si>
  <si>
    <t>JimkyPocet20XX=</t>
  </si>
  <si>
    <t>MikroCOVpocet20XX=</t>
  </si>
  <si>
    <t>CHSKobyv20XX =</t>
  </si>
  <si>
    <t>NLobyv20XX =</t>
  </si>
  <si>
    <t>Tab. 06 Generuju pro všechny karty obcí</t>
  </si>
  <si>
    <r>
      <rPr>
        <sz val="10"/>
        <color rgb="FF7030A0"/>
        <rFont val="Arial CE"/>
        <charset val="238"/>
      </rPr>
      <t>BSKobyv20XX*</t>
    </r>
    <r>
      <rPr>
        <sz val="10"/>
        <color rgb="FFFF0000"/>
        <rFont val="Arial CE"/>
        <charset val="238"/>
      </rPr>
      <t>kanEO.eoCHSK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</si>
  <si>
    <r>
      <rPr>
        <sz val="10"/>
        <color rgb="FF7030A0"/>
        <rFont val="Arial CE"/>
        <charset val="238"/>
      </rPr>
      <t>BSKobyv20XX*</t>
    </r>
    <r>
      <rPr>
        <sz val="10"/>
        <color rgb="FFFF0000"/>
        <rFont val="Arial CE"/>
        <charset val="238"/>
      </rPr>
      <t>kanEO.eoNL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</si>
  <si>
    <r>
      <t>(</t>
    </r>
    <r>
      <rPr>
        <sz val="10"/>
        <color rgb="FF7030A0"/>
        <rFont val="Arial CE"/>
        <charset val="238"/>
      </rPr>
      <t>OVobyv20XX</t>
    </r>
    <r>
      <rPr>
        <sz val="10"/>
        <rFont val="Arial CE"/>
        <charset val="238"/>
      </rPr>
      <t>+</t>
    </r>
    <r>
      <rPr>
        <sz val="10"/>
        <color rgb="FF7030A0"/>
        <rFont val="Arial CE"/>
        <charset val="238"/>
      </rPr>
      <t>OVprum20XX</t>
    </r>
    <r>
      <rPr>
        <sz val="10"/>
        <rFont val="Arial CE"/>
        <charset val="238"/>
      </rPr>
      <t>)*365/10^6</t>
    </r>
  </si>
  <si>
    <r>
      <rPr>
        <sz val="10"/>
        <color rgb="FF7030A0"/>
        <rFont val="Arial CE"/>
        <charset val="238"/>
      </rPr>
      <t>CelkOVjimky20XX</t>
    </r>
    <r>
      <rPr>
        <sz val="10"/>
        <rFont val="Arial CE"/>
        <charset val="238"/>
      </rPr>
      <t>/</t>
    </r>
    <r>
      <rPr>
        <sz val="10"/>
        <color rgb="FF7030A0"/>
        <rFont val="Arial CE"/>
        <charset val="238"/>
      </rPr>
      <t>CelkOV20XX</t>
    </r>
  </si>
  <si>
    <r>
      <rPr>
        <sz val="10"/>
        <color rgb="FF7030A0"/>
        <rFont val="Arial CE"/>
        <charset val="238"/>
      </rPr>
      <t>CelkOVseptik20XX</t>
    </r>
    <r>
      <rPr>
        <sz val="10"/>
        <rFont val="Arial CE"/>
        <charset val="238"/>
      </rPr>
      <t>/</t>
    </r>
    <r>
      <rPr>
        <sz val="10"/>
        <color rgb="FF7030A0"/>
        <rFont val="Arial CE"/>
        <charset val="238"/>
      </rPr>
      <t>CelkOV20XX</t>
    </r>
  </si>
  <si>
    <r>
      <rPr>
        <sz val="10"/>
        <color rgb="FF7030A0"/>
        <rFont val="Arial CE"/>
        <charset val="238"/>
      </rPr>
      <t>CelkPOkan20XX</t>
    </r>
    <r>
      <rPr>
        <sz val="10"/>
        <rFont val="Arial CE"/>
        <charset val="238"/>
      </rPr>
      <t>/</t>
    </r>
    <r>
      <rPr>
        <sz val="10"/>
        <color rgb="FF7030A0"/>
        <rFont val="Arial CE"/>
        <charset val="238"/>
      </rPr>
      <t>CelkPO20XX</t>
    </r>
  </si>
  <si>
    <r>
      <rPr>
        <sz val="10"/>
        <color rgb="FF7030A0"/>
        <rFont val="Arial CE"/>
        <charset val="238"/>
      </rPr>
      <t>CelkOVcov20XX</t>
    </r>
    <r>
      <rPr>
        <sz val="10"/>
        <rFont val="Arial CE"/>
        <charset val="238"/>
      </rPr>
      <t>/</t>
    </r>
    <r>
      <rPr>
        <sz val="10"/>
        <color rgb="FF7030A0"/>
        <rFont val="Arial CE"/>
        <charset val="238"/>
      </rPr>
      <t>CelkOV20XX</t>
    </r>
  </si>
  <si>
    <t>RocCelkOV20XX=</t>
  </si>
  <si>
    <t>RocCelkOVcov20XX=</t>
  </si>
  <si>
    <t>RocCelkOVseptik20XX=</t>
  </si>
  <si>
    <t>RocCelkOVjimky20XX=</t>
  </si>
  <si>
    <r>
      <t>(</t>
    </r>
    <r>
      <rPr>
        <sz val="10"/>
        <color rgb="FF7030A0"/>
        <rFont val="Arial CE"/>
        <charset val="238"/>
      </rPr>
      <t>OVobyvCOV20XX</t>
    </r>
    <r>
      <rPr>
        <sz val="10"/>
        <rFont val="Arial CE"/>
        <charset val="238"/>
      </rPr>
      <t xml:space="preserve"> + </t>
    </r>
    <r>
      <rPr>
        <sz val="10"/>
        <color rgb="FF7030A0"/>
        <rFont val="Arial CE"/>
        <charset val="238"/>
      </rPr>
      <t xml:space="preserve">OVprum20XX </t>
    </r>
    <r>
      <rPr>
        <sz val="10"/>
        <rFont val="Arial CE"/>
        <charset val="238"/>
      </rPr>
      <t xml:space="preserve">(když pole </t>
    </r>
    <r>
      <rPr>
        <sz val="10"/>
        <color rgb="FFFF0000"/>
        <rFont val="Arial CE"/>
        <charset val="238"/>
      </rPr>
      <t>kanPrumyslO.LikvPrumOV</t>
    </r>
    <r>
      <rPr>
        <sz val="10"/>
        <rFont val="Arial CE"/>
        <charset val="238"/>
      </rPr>
      <t>=1 or 2 or 3))*365/10^6</t>
    </r>
  </si>
  <si>
    <r>
      <t>(</t>
    </r>
    <r>
      <rPr>
        <sz val="10"/>
        <color rgb="FF7030A0"/>
        <rFont val="Arial CE"/>
        <charset val="238"/>
      </rPr>
      <t>OVobyvSeptik20XX</t>
    </r>
    <r>
      <rPr>
        <sz val="10"/>
        <rFont val="Arial CE"/>
        <charset val="238"/>
      </rPr>
      <t>)*365/10^6</t>
    </r>
  </si>
  <si>
    <r>
      <t>(</t>
    </r>
    <r>
      <rPr>
        <sz val="10"/>
        <color rgb="FF7030A0"/>
        <rFont val="Arial CE"/>
        <charset val="238"/>
      </rPr>
      <t>OVobyvJimky20XX</t>
    </r>
    <r>
      <rPr>
        <sz val="10"/>
        <rFont val="Arial CE"/>
        <charset val="238"/>
      </rPr>
      <t xml:space="preserve"> + </t>
    </r>
    <r>
      <rPr>
        <sz val="10"/>
        <color rgb="FF7030A0"/>
        <rFont val="Arial CE"/>
        <charset val="238"/>
      </rPr>
      <t xml:space="preserve">OVprum20XX </t>
    </r>
    <r>
      <rPr>
        <sz val="10"/>
        <rFont val="Arial CE"/>
        <charset val="238"/>
      </rPr>
      <t xml:space="preserve">(když pole </t>
    </r>
    <r>
      <rPr>
        <sz val="10"/>
        <color rgb="FFFF0000"/>
        <rFont val="Arial CE"/>
        <charset val="238"/>
      </rPr>
      <t>kanPrumyslOV.LikvidacePrumOV</t>
    </r>
    <r>
      <rPr>
        <sz val="10"/>
        <rFont val="Arial CE"/>
        <charset val="238"/>
      </rPr>
      <t>=0))*365/10^6</t>
    </r>
  </si>
  <si>
    <t>COVkapac20XX=</t>
  </si>
  <si>
    <t>COVprebKapac20XX=</t>
  </si>
  <si>
    <t>COVnedKapac20XX=</t>
  </si>
  <si>
    <r>
      <t xml:space="preserve">tab </t>
    </r>
    <r>
      <rPr>
        <sz val="10"/>
        <color rgb="FFFF0000"/>
        <rFont val="Arial CE"/>
        <charset val="238"/>
      </rPr>
      <t>kan03Kanal</t>
    </r>
    <r>
      <rPr>
        <sz val="10"/>
        <rFont val="Arial CE"/>
        <charset val="238"/>
      </rPr>
      <t xml:space="preserve"> - suma polí </t>
    </r>
    <r>
      <rPr>
        <sz val="10"/>
        <color rgb="FFFF0000"/>
        <rFont val="Arial CE"/>
        <charset val="238"/>
      </rPr>
      <t>DN1, DN2, DN3, DN4</t>
    </r>
    <r>
      <rPr>
        <sz val="10"/>
        <rFont val="Arial CE"/>
        <charset val="238"/>
      </rPr>
      <t xml:space="preserve"> pro </t>
    </r>
    <r>
      <rPr>
        <sz val="10"/>
        <color rgb="FFFF0000"/>
        <rFont val="Arial CE"/>
        <charset val="238"/>
      </rPr>
      <t>provrok2&lt;=20XX</t>
    </r>
    <r>
      <rPr>
        <sz val="10"/>
        <rFont val="Arial CE"/>
        <charset val="238"/>
      </rPr>
      <t xml:space="preserve"> a </t>
    </r>
    <r>
      <rPr>
        <sz val="10"/>
        <color rgb="FFFF0000"/>
        <rFont val="Arial CE"/>
        <charset val="238"/>
      </rPr>
      <t>stav=2</t>
    </r>
    <r>
      <rPr>
        <sz val="10"/>
        <rFont val="Arial CE"/>
        <charset val="238"/>
      </rPr>
      <t>: přes tab kan03Kanal.zarazenoKan-&gt;kanKartyObci.IDkartaObce</t>
    </r>
  </si>
  <si>
    <r>
      <t xml:space="preserve">tab </t>
    </r>
    <r>
      <rPr>
        <sz val="10"/>
        <color rgb="FFFF0000"/>
        <rFont val="Arial CE"/>
        <charset val="238"/>
      </rPr>
      <t>kan03Kanal</t>
    </r>
    <r>
      <rPr>
        <sz val="10"/>
        <rFont val="Arial CE"/>
        <charset val="238"/>
      </rPr>
      <t xml:space="preserve"> - suma polí </t>
    </r>
    <r>
      <rPr>
        <sz val="10"/>
        <color rgb="FFFF0000"/>
        <rFont val="Arial CE"/>
        <charset val="238"/>
      </rPr>
      <t>DN1, DN2, DN3, DN4</t>
    </r>
    <r>
      <rPr>
        <sz val="10"/>
        <rFont val="Arial CE"/>
        <charset val="238"/>
      </rPr>
      <t xml:space="preserve"> pro </t>
    </r>
    <r>
      <rPr>
        <sz val="10"/>
        <color rgb="FFFF0000"/>
        <rFont val="Arial CE"/>
        <charset val="238"/>
      </rPr>
      <t>provrok2&lt;=20XX</t>
    </r>
    <r>
      <rPr>
        <sz val="10"/>
        <rFont val="Arial CE"/>
        <charset val="238"/>
      </rPr>
      <t xml:space="preserve"> a </t>
    </r>
    <r>
      <rPr>
        <sz val="10"/>
        <color rgb="FFFF0000"/>
        <rFont val="Arial CE"/>
        <charset val="238"/>
      </rPr>
      <t>stav=1</t>
    </r>
    <r>
      <rPr>
        <sz val="10"/>
        <rFont val="Arial CE"/>
        <charset val="238"/>
      </rPr>
      <t>: přes tab kan03Kanal.zarazenoKan-&gt;kanKartyObci.IDkartaObce</t>
    </r>
  </si>
  <si>
    <r>
      <t>(</t>
    </r>
    <r>
      <rPr>
        <sz val="10"/>
        <color rgb="FFFF0000"/>
        <rFont val="Arial CE"/>
        <charset val="238"/>
      </rPr>
      <t>kanEO.eoCHSK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</t>
    </r>
    <r>
      <rPr>
        <sz val="10"/>
        <color rgb="FF7030A0"/>
        <rFont val="Arial CE"/>
        <charset val="238"/>
      </rPr>
      <t>BSKobyv20XX</t>
    </r>
    <r>
      <rPr>
        <sz val="10"/>
        <rFont val="Arial CE"/>
        <charset val="238"/>
      </rPr>
      <t xml:space="preserve"> +(</t>
    </r>
    <r>
      <rPr>
        <sz val="10"/>
        <color rgb="FFFF0000"/>
        <rFont val="Arial CE"/>
        <charset val="238"/>
      </rPr>
      <t>kanEO.prumCHSKtoBSK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</t>
    </r>
    <r>
      <rPr>
        <sz val="10"/>
        <color rgb="FF7030A0"/>
        <rFont val="Arial CE"/>
        <charset val="238"/>
      </rPr>
      <t>BSkprum20XX</t>
    </r>
  </si>
  <si>
    <r>
      <t>(</t>
    </r>
    <r>
      <rPr>
        <sz val="10"/>
        <color rgb="FFFF0000"/>
        <rFont val="Arial CE"/>
        <charset val="238"/>
      </rPr>
      <t>kanEO.eoNL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</t>
    </r>
    <r>
      <rPr>
        <sz val="10"/>
        <color rgb="FF7030A0"/>
        <rFont val="Arial CE"/>
        <charset val="238"/>
      </rPr>
      <t>BSKobyv20XX</t>
    </r>
    <r>
      <rPr>
        <sz val="10"/>
        <rFont val="Arial CE"/>
        <charset val="238"/>
      </rPr>
      <t xml:space="preserve"> +(</t>
    </r>
    <r>
      <rPr>
        <sz val="10"/>
        <color rgb="FFFF0000"/>
        <rFont val="Arial CE"/>
        <charset val="238"/>
      </rPr>
      <t>kanEO.prumNLtoBSK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</t>
    </r>
    <r>
      <rPr>
        <sz val="10"/>
        <color rgb="FF7030A0"/>
        <rFont val="Arial CE"/>
        <charset val="238"/>
      </rPr>
      <t>BSKprum20XX</t>
    </r>
  </si>
  <si>
    <r>
      <t>(</t>
    </r>
    <r>
      <rPr>
        <sz val="10"/>
        <color rgb="FFFF0000"/>
        <rFont val="Arial CE"/>
        <charset val="238"/>
      </rPr>
      <t>kanEO.prumNLtoBSK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</t>
    </r>
    <r>
      <rPr>
        <sz val="10"/>
        <color rgb="FF7030A0"/>
        <rFont val="Arial CE"/>
        <charset val="238"/>
      </rPr>
      <t>BSKprum20XX</t>
    </r>
  </si>
  <si>
    <r>
      <t>(</t>
    </r>
    <r>
      <rPr>
        <sz val="10"/>
        <color rgb="FFFF0000"/>
        <rFont val="Arial CE"/>
        <charset val="238"/>
      </rPr>
      <t>kanEO.prumCHSKtoBSK</t>
    </r>
    <r>
      <rPr>
        <sz val="10"/>
        <rFont val="Arial CE"/>
        <charset val="238"/>
      </rPr>
      <t>/</t>
    </r>
    <r>
      <rPr>
        <sz val="10"/>
        <color rgb="FFFF0000"/>
        <rFont val="Arial CE"/>
        <charset val="238"/>
      </rPr>
      <t>kanEO.eoBSK</t>
    </r>
    <r>
      <rPr>
        <sz val="10"/>
        <rFont val="Arial CE"/>
        <charset val="238"/>
      </rPr>
      <t>)*</t>
    </r>
    <r>
      <rPr>
        <sz val="10"/>
        <color rgb="FF7030A0"/>
        <rFont val="Arial CE"/>
        <charset val="238"/>
      </rPr>
      <t>BSKprum20XX</t>
    </r>
  </si>
  <si>
    <t>CelkOVcov20XX</t>
  </si>
  <si>
    <t>z jiných karet obcí napojených na ČOV uvedenou v kartě obce</t>
  </si>
  <si>
    <t>DHM20XX =</t>
  </si>
  <si>
    <r>
      <t xml:space="preserve">tab </t>
    </r>
    <r>
      <rPr>
        <sz val="10"/>
        <color rgb="FFFF0000"/>
        <rFont val="Arial CE"/>
        <charset val="238"/>
      </rPr>
      <t>kan01COV.kapacQ</t>
    </r>
    <r>
      <rPr>
        <sz val="10"/>
        <rFont val="Arial CE"/>
        <charset val="238"/>
      </rPr>
      <t xml:space="preserve"> - suma pro objekty splňující podmínky u </t>
    </r>
    <r>
      <rPr>
        <sz val="10"/>
        <color rgb="FF7030A0"/>
        <rFont val="Arial CE"/>
        <charset val="238"/>
      </rPr>
      <t>PocetCOV20XX</t>
    </r>
    <r>
      <rPr>
        <sz val="10"/>
        <rFont val="Arial CE"/>
        <charset val="238"/>
      </rPr>
      <t xml:space="preserve">; pro jedinečné </t>
    </r>
    <r>
      <rPr>
        <sz val="10"/>
        <color rgb="FFFF0000"/>
        <rFont val="Arial CE"/>
        <charset val="238"/>
      </rPr>
      <t>IDkanCOV</t>
    </r>
    <r>
      <rPr>
        <sz val="10"/>
        <rFont val="Arial CE"/>
        <charset val="238"/>
      </rPr>
      <t xml:space="preserve"> se </t>
    </r>
    <r>
      <rPr>
        <sz val="10"/>
        <color rgb="FFFF0000"/>
        <rFont val="Arial CE"/>
        <charset val="238"/>
      </rPr>
      <t>stav=0</t>
    </r>
    <r>
      <rPr>
        <sz val="10"/>
        <rFont val="Arial CE"/>
        <charset val="238"/>
      </rPr>
      <t xml:space="preserve"> se může vyskytovat povícero se </t>
    </r>
    <r>
      <rPr>
        <sz val="10"/>
        <color rgb="FFFF0000"/>
        <rFont val="Arial CE"/>
        <charset val="238"/>
      </rPr>
      <t>stav=1</t>
    </r>
    <r>
      <rPr>
        <sz val="10"/>
        <rFont val="Arial CE"/>
        <charset val="238"/>
      </rPr>
      <t xml:space="preserve">, pro takové </t>
    </r>
    <r>
      <rPr>
        <sz val="10"/>
        <color rgb="FFFF0000"/>
        <rFont val="Arial CE"/>
        <charset val="238"/>
      </rPr>
      <t>IDkanCOV</t>
    </r>
    <r>
      <rPr>
        <sz val="10"/>
        <rFont val="Arial CE"/>
        <charset val="238"/>
      </rPr>
      <t xml:space="preserve"> se uvažuje </t>
    </r>
    <r>
      <rPr>
        <sz val="10"/>
        <color rgb="FFFF0000"/>
        <rFont val="Arial CE"/>
        <charset val="238"/>
      </rPr>
      <t>kapacQ</t>
    </r>
    <r>
      <rPr>
        <sz val="10"/>
        <rFont val="Arial CE"/>
        <charset val="238"/>
      </rPr>
      <t xml:space="preserve"> pro </t>
    </r>
    <r>
      <rPr>
        <sz val="10"/>
        <color rgb="FFFF0000"/>
        <rFont val="Arial CE"/>
        <charset val="238"/>
      </rPr>
      <t>stav=1</t>
    </r>
    <r>
      <rPr>
        <sz val="10"/>
        <rFont val="Arial CE"/>
        <charset val="238"/>
      </rPr>
      <t xml:space="preserve">, kde </t>
    </r>
    <r>
      <rPr>
        <sz val="10"/>
        <color rgb="FFFF0000"/>
        <rFont val="Arial CE"/>
        <charset val="238"/>
      </rPr>
      <t>provrok2&lt;=20XX</t>
    </r>
  </si>
  <si>
    <t>SoucetDHM20XX =</t>
  </si>
  <si>
    <r>
      <rPr>
        <sz val="10"/>
        <color rgb="FFFF0000"/>
        <rFont val="Arial CE"/>
        <charset val="238"/>
      </rPr>
      <t>demo.obyv20XX</t>
    </r>
    <r>
      <rPr>
        <sz val="10"/>
        <rFont val="Arial CE"/>
        <charset val="238"/>
      </rPr>
      <t>+</t>
    </r>
    <r>
      <rPr>
        <sz val="10"/>
        <color rgb="FFFF0000"/>
        <rFont val="Arial CE"/>
        <charset val="238"/>
      </rPr>
      <t>demo.cop20XX</t>
    </r>
    <r>
      <rPr>
        <sz val="10"/>
        <rFont val="Arial CE"/>
        <charset val="238"/>
      </rPr>
      <t>: suma přes tab demo.kodacsilo-&gt;tab mista.kodacslo - tab mista.zarazenoKan-&gt;tab kanKartyObci.IDkartaObce</t>
    </r>
  </si>
  <si>
    <r>
      <rPr>
        <sz val="10"/>
        <color rgb="FFFF0000"/>
        <rFont val="Arial CE"/>
        <charset val="238"/>
      </rPr>
      <t>demoKan.obyvc20XX</t>
    </r>
    <r>
      <rPr>
        <sz val="10"/>
        <rFont val="Arial CE"/>
        <charset val="238"/>
      </rPr>
      <t>+</t>
    </r>
    <r>
      <rPr>
        <sz val="10"/>
        <color rgb="FFFF0000"/>
        <rFont val="Arial CE"/>
        <charset val="238"/>
      </rPr>
      <t>demoKan.copc20XX</t>
    </r>
    <r>
      <rPr>
        <sz val="10"/>
        <rFont val="Arial CE"/>
        <charset val="238"/>
      </rPr>
      <t xml:space="preserve">: přes tab kanOdkanalizovani.kodacsilo-&gt;tab mista.kodacslo - tab mista.zarazenoKan-&gt;tab kanKartyObci.IDkartaObce </t>
    </r>
  </si>
  <si>
    <r>
      <rPr>
        <sz val="10"/>
        <color rgb="FFFF0000"/>
        <rFont val="Arial CE"/>
        <charset val="238"/>
      </rPr>
      <t>demoKan.obyvk20XX</t>
    </r>
    <r>
      <rPr>
        <sz val="10"/>
        <rFont val="Arial CE"/>
        <charset val="238"/>
      </rPr>
      <t>+</t>
    </r>
    <r>
      <rPr>
        <sz val="10"/>
        <color rgb="FFFF0000"/>
        <rFont val="Arial CE"/>
        <charset val="238"/>
      </rPr>
      <t>demoKan.copk20XX</t>
    </r>
    <r>
      <rPr>
        <sz val="10"/>
        <rFont val="Arial CE"/>
        <charset val="238"/>
      </rPr>
      <t>: přes tab kanOdkanalizovani.kodacsilo-&gt;tab mista.kodacslo - tab mista.zarazenoKan-&gt;tab kanKartyObci.IDkartaObce</t>
    </r>
  </si>
  <si>
    <r>
      <t xml:space="preserve">Tato tab. je pomocná, sloužila pro generování </t>
    </r>
    <r>
      <rPr>
        <b/>
        <sz val="10"/>
        <rFont val="Times New Roman CE"/>
        <charset val="238"/>
      </rPr>
      <t>tab. VI</t>
    </r>
  </si>
  <si>
    <t>Pravděpodobně nebude předmětem Aktualizace PRVK JMK</t>
  </si>
  <si>
    <t>POkanPrirustek20XX=</t>
  </si>
  <si>
    <r>
      <rPr>
        <sz val="10"/>
        <rFont val="Arial CE"/>
        <charset val="238"/>
      </rPr>
      <t>(</t>
    </r>
    <r>
      <rPr>
        <sz val="10"/>
        <color rgb="FF7030A0"/>
        <rFont val="Arial CE"/>
        <charset val="238"/>
      </rPr>
      <t>CelkPOkan20XX+1</t>
    </r>
    <r>
      <rPr>
        <sz val="10"/>
        <rFont val="Arial CE"/>
        <charset val="238"/>
      </rPr>
      <t>)-(</t>
    </r>
    <r>
      <rPr>
        <sz val="10"/>
        <color rgb="FF7030A0"/>
        <rFont val="Arial CE"/>
        <charset val="238"/>
      </rPr>
      <t>CelkPOkan20XX</t>
    </r>
    <r>
      <rPr>
        <sz val="10"/>
        <rFont val="Arial CE"/>
        <charset val="238"/>
      </rPr>
      <t>)</t>
    </r>
  </si>
  <si>
    <r>
      <rPr>
        <sz val="10"/>
        <color rgb="FF7030A0"/>
        <rFont val="Arial CE"/>
        <charset val="238"/>
      </rPr>
      <t>CelkPOcov20XX</t>
    </r>
    <r>
      <rPr>
        <sz val="10"/>
        <rFont val="Arial CE"/>
        <charset val="238"/>
      </rPr>
      <t>/</t>
    </r>
    <r>
      <rPr>
        <sz val="10"/>
        <color rgb="FF7030A0"/>
        <rFont val="Arial CE"/>
        <charset val="238"/>
      </rPr>
      <t>CelkPO20XX</t>
    </r>
  </si>
  <si>
    <r>
      <rPr>
        <sz val="10"/>
        <color rgb="FF7030A0"/>
        <rFont val="Arial CE"/>
        <charset val="238"/>
      </rPr>
      <t>CelkPOodvoz20XX</t>
    </r>
    <r>
      <rPr>
        <sz val="10"/>
        <rFont val="Arial CE"/>
        <charset val="238"/>
      </rPr>
      <t>/</t>
    </r>
    <r>
      <rPr>
        <sz val="10"/>
        <color rgb="FF7030A0"/>
        <rFont val="Arial CE"/>
        <charset val="238"/>
      </rPr>
      <t>CelkPO20XX</t>
    </r>
  </si>
  <si>
    <t>Přírůstek</t>
  </si>
  <si>
    <t>Přírustek odp. vody čištěné na ČOV</t>
  </si>
  <si>
    <r>
      <rPr>
        <sz val="10"/>
        <rFont val="Arial CE"/>
        <charset val="238"/>
      </rPr>
      <t>(</t>
    </r>
    <r>
      <rPr>
        <sz val="10"/>
        <color rgb="FF7030A0"/>
        <rFont val="Arial CE"/>
        <charset val="238"/>
      </rPr>
      <t>CelkOVcov20XX+1</t>
    </r>
    <r>
      <rPr>
        <sz val="10"/>
        <rFont val="Arial CE"/>
        <charset val="238"/>
      </rPr>
      <t>)-(</t>
    </r>
    <r>
      <rPr>
        <sz val="10"/>
        <color rgb="FF7030A0"/>
        <rFont val="Arial CE"/>
        <charset val="238"/>
      </rPr>
      <t>CelkOVcov20XX</t>
    </r>
    <r>
      <rPr>
        <sz val="10"/>
        <rFont val="Arial CE"/>
        <charset val="238"/>
      </rPr>
      <t>)</t>
    </r>
  </si>
  <si>
    <t>%CelkPOkan20XX=</t>
  </si>
  <si>
    <t>%CelkPOcov20XX=</t>
  </si>
  <si>
    <t>%POodvoz20XX=</t>
  </si>
  <si>
    <t>%RocCelkOVcov20XX=</t>
  </si>
  <si>
    <t>%RocCelkOVseptik20XX=</t>
  </si>
  <si>
    <t>%RocCelkOVjimky20XX=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</si>
</sst>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67" formatCode="#,##0.0"/>
  </numFmts>
  <fonts count="2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color rgb="FFFF0000"/>
      <name val="Times New Roman CE"/>
      <family val="1"/>
      <charset val="238"/>
    </font>
    <font>
      <sz val="10"/>
      <color rgb="FF7030A0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color rgb="FF7030A0"/>
      <name val="Arial CE"/>
      <charset val="238"/>
    </font>
    <font>
      <b/>
      <sz val="10"/>
      <color theme="9"/>
      <name val="Arial CE"/>
      <charset val="238"/>
    </font>
    <font>
      <b/>
      <sz val="10"/>
      <color theme="4"/>
      <name val="Arial CE"/>
      <charset val="238"/>
    </font>
    <font>
      <b/>
      <u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0" fillId="0" borderId="0"/>
    <xf numFmtId="0" fontId="13" fillId="0" borderId="0"/>
  </cellStyleXfs>
  <cellXfs count="3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2" borderId="13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64" fontId="2" fillId="0" borderId="18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165" fontId="2" fillId="0" borderId="18" xfId="0" applyNumberFormat="1" applyFont="1" applyBorder="1" applyAlignment="1">
      <alignment horizontal="right"/>
    </xf>
    <xf numFmtId="165" fontId="2" fillId="0" borderId="22" xfId="0" applyNumberFormat="1" applyFont="1" applyBorder="1" applyAlignment="1">
      <alignment horizontal="right"/>
    </xf>
    <xf numFmtId="1" fontId="2" fillId="0" borderId="24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0" fontId="2" fillId="0" borderId="17" xfId="0" applyFont="1" applyBorder="1"/>
    <xf numFmtId="1" fontId="2" fillId="0" borderId="2" xfId="0" applyNumberFormat="1" applyFont="1" applyBorder="1"/>
    <xf numFmtId="0" fontId="2" fillId="0" borderId="29" xfId="0" applyFont="1" applyBorder="1"/>
    <xf numFmtId="1" fontId="2" fillId="0" borderId="33" xfId="0" applyNumberFormat="1" applyFont="1" applyBorder="1" applyAlignment="1">
      <alignment horizontal="centerContinuous"/>
    </xf>
    <xf numFmtId="0" fontId="2" fillId="0" borderId="4" xfId="0" applyFont="1" applyBorder="1"/>
    <xf numFmtId="0" fontId="2" fillId="2" borderId="38" xfId="0" applyFont="1" applyFill="1" applyBorder="1"/>
    <xf numFmtId="0" fontId="2" fillId="2" borderId="39" xfId="0" applyFont="1" applyFill="1" applyBorder="1"/>
    <xf numFmtId="0" fontId="2" fillId="0" borderId="9" xfId="0" quotePrefix="1" applyFont="1" applyBorder="1"/>
    <xf numFmtId="0" fontId="2" fillId="0" borderId="2" xfId="0" quotePrefix="1" applyFont="1" applyBorder="1"/>
    <xf numFmtId="0" fontId="0" fillId="0" borderId="41" xfId="0" applyBorder="1" applyAlignment="1">
      <alignment horizontal="left" vertical="top"/>
    </xf>
    <xf numFmtId="0" fontId="0" fillId="0" borderId="41" xfId="0" applyBorder="1"/>
    <xf numFmtId="0" fontId="0" fillId="0" borderId="42" xfId="0" applyBorder="1"/>
    <xf numFmtId="0" fontId="0" fillId="2" borderId="43" xfId="0" applyFill="1" applyBorder="1"/>
    <xf numFmtId="0" fontId="0" fillId="2" borderId="25" xfId="0" applyFill="1" applyBorder="1"/>
    <xf numFmtId="0" fontId="0" fillId="2" borderId="8" xfId="0" applyFill="1" applyBorder="1"/>
    <xf numFmtId="0" fontId="0" fillId="2" borderId="17" xfId="0" applyFill="1" applyBorder="1"/>
    <xf numFmtId="0" fontId="0" fillId="0" borderId="43" xfId="0" applyBorder="1"/>
    <xf numFmtId="0" fontId="0" fillId="0" borderId="25" xfId="0" applyBorder="1"/>
    <xf numFmtId="0" fontId="0" fillId="0" borderId="8" xfId="0" applyBorder="1"/>
    <xf numFmtId="0" fontId="0" fillId="0" borderId="17" xfId="0" applyBorder="1"/>
    <xf numFmtId="0" fontId="0" fillId="0" borderId="5" xfId="0" applyBorder="1"/>
    <xf numFmtId="0" fontId="0" fillId="2" borderId="5" xfId="0" applyFill="1" applyBorder="1"/>
    <xf numFmtId="0" fontId="0" fillId="2" borderId="6" xfId="0" applyFill="1" applyBorder="1"/>
    <xf numFmtId="1" fontId="2" fillId="0" borderId="19" xfId="0" applyNumberFormat="1" applyFont="1" applyBorder="1" applyAlignment="1">
      <alignment horizontal="centerContinuous"/>
    </xf>
    <xf numFmtId="1" fontId="2" fillId="0" borderId="4" xfId="0" applyNumberFormat="1" applyFont="1" applyBorder="1" applyAlignment="1">
      <alignment horizontal="centerContinuous"/>
    </xf>
    <xf numFmtId="1" fontId="2" fillId="0" borderId="5" xfId="0" applyNumberFormat="1" applyFont="1" applyBorder="1" applyAlignment="1">
      <alignment horizontal="centerContinuous"/>
    </xf>
    <xf numFmtId="1" fontId="2" fillId="0" borderId="46" xfId="0" applyNumberFormat="1" applyFont="1" applyBorder="1" applyAlignment="1">
      <alignment horizontal="centerContinuous"/>
    </xf>
    <xf numFmtId="1" fontId="2" fillId="0" borderId="47" xfId="0" applyNumberFormat="1" applyFont="1" applyBorder="1" applyAlignment="1">
      <alignment horizontal="centerContinuous"/>
    </xf>
    <xf numFmtId="1" fontId="2" fillId="0" borderId="9" xfId="0" applyNumberFormat="1" applyFont="1" applyBorder="1" applyAlignment="1">
      <alignment horizontal="centerContinuous"/>
    </xf>
    <xf numFmtId="1" fontId="2" fillId="0" borderId="3" xfId="0" applyNumberFormat="1" applyFont="1" applyBorder="1" applyAlignment="1">
      <alignment horizontal="centerContinuous"/>
    </xf>
    <xf numFmtId="1" fontId="2" fillId="0" borderId="16" xfId="0" applyNumberFormat="1" applyFont="1" applyBorder="1" applyAlignment="1">
      <alignment horizontal="centerContinuous"/>
    </xf>
    <xf numFmtId="1" fontId="2" fillId="0" borderId="49" xfId="0" applyNumberFormat="1" applyFont="1" applyBorder="1" applyAlignment="1">
      <alignment horizontal="centerContinuous"/>
    </xf>
    <xf numFmtId="1" fontId="2" fillId="0" borderId="50" xfId="0" applyNumberFormat="1" applyFont="1" applyBorder="1" applyAlignment="1">
      <alignment horizontal="centerContinuous"/>
    </xf>
    <xf numFmtId="1" fontId="2" fillId="0" borderId="51" xfId="0" applyNumberFormat="1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52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3" fillId="0" borderId="41" xfId="0" applyFont="1" applyBorder="1" applyAlignment="1">
      <alignment horizontal="left" vertical="top"/>
    </xf>
    <xf numFmtId="0" fontId="2" fillId="0" borderId="56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43" xfId="0" applyFont="1" applyBorder="1" applyAlignment="1">
      <alignment horizontal="centerContinuous"/>
    </xf>
    <xf numFmtId="0" fontId="2" fillId="0" borderId="57" xfId="0" applyFont="1" applyBorder="1" applyAlignment="1">
      <alignment horizontal="centerContinuous"/>
    </xf>
    <xf numFmtId="0" fontId="2" fillId="0" borderId="25" xfId="0" applyFont="1" applyBorder="1" applyAlignment="1">
      <alignment horizontal="centerContinuous"/>
    </xf>
    <xf numFmtId="0" fontId="2" fillId="0" borderId="58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9" xfId="0" applyFont="1" applyBorder="1" applyAlignment="1">
      <alignment horizontal="center" vertical="top"/>
    </xf>
    <xf numFmtId="0" fontId="2" fillId="0" borderId="60" xfId="0" applyFont="1" applyBorder="1" applyAlignment="1">
      <alignment horizontal="centerContinuous"/>
    </xf>
    <xf numFmtId="0" fontId="2" fillId="0" borderId="61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62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1" fontId="2" fillId="0" borderId="33" xfId="0" applyNumberFormat="1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166" fontId="2" fillId="0" borderId="33" xfId="0" applyNumberFormat="1" applyFont="1" applyBorder="1" applyAlignment="1">
      <alignment horizontal="right" vertical="top"/>
    </xf>
    <xf numFmtId="1" fontId="2" fillId="0" borderId="18" xfId="0" applyNumberFormat="1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166" fontId="2" fillId="0" borderId="66" xfId="0" applyNumberFormat="1" applyFont="1" applyBorder="1" applyAlignment="1">
      <alignment horizontal="right" vertical="top"/>
    </xf>
    <xf numFmtId="0" fontId="2" fillId="0" borderId="19" xfId="0" applyFont="1" applyBorder="1" applyAlignment="1">
      <alignment horizontal="center" vertical="top"/>
    </xf>
    <xf numFmtId="0" fontId="2" fillId="0" borderId="67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61" xfId="0" applyFont="1" applyBorder="1" applyAlignment="1">
      <alignment horizontal="center" vertical="top"/>
    </xf>
    <xf numFmtId="0" fontId="2" fillId="0" borderId="6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" fontId="2" fillId="0" borderId="70" xfId="0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/>
    </xf>
    <xf numFmtId="166" fontId="2" fillId="0" borderId="71" xfId="0" applyNumberFormat="1" applyFont="1" applyBorder="1" applyAlignment="1">
      <alignment horizontal="right"/>
    </xf>
    <xf numFmtId="1" fontId="2" fillId="0" borderId="72" xfId="0" applyNumberFormat="1" applyFont="1" applyBorder="1" applyAlignment="1">
      <alignment horizontal="left"/>
    </xf>
    <xf numFmtId="1" fontId="2" fillId="0" borderId="73" xfId="0" applyNumberFormat="1" applyFont="1" applyBorder="1" applyAlignment="1">
      <alignment horizontal="centerContinuous"/>
    </xf>
    <xf numFmtId="1" fontId="2" fillId="0" borderId="7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centerContinuous"/>
    </xf>
    <xf numFmtId="0" fontId="6" fillId="0" borderId="0" xfId="0" applyFont="1"/>
    <xf numFmtId="4" fontId="7" fillId="0" borderId="65" xfId="0" applyNumberFormat="1" applyFont="1" applyBorder="1" applyAlignment="1">
      <alignment horizontal="center" vertical="top"/>
    </xf>
    <xf numFmtId="0" fontId="7" fillId="0" borderId="76" xfId="0" applyFont="1" applyBorder="1" applyAlignment="1">
      <alignment horizontal="centerContinuous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Continuous"/>
    </xf>
    <xf numFmtId="0" fontId="7" fillId="0" borderId="18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" fontId="7" fillId="0" borderId="64" xfId="0" applyNumberFormat="1" applyFont="1" applyBorder="1" applyAlignment="1">
      <alignment horizontal="left" vertical="top"/>
    </xf>
    <xf numFmtId="1" fontId="8" fillId="0" borderId="33" xfId="0" applyNumberFormat="1" applyFont="1" applyBorder="1" applyAlignment="1">
      <alignment horizontal="left" vertical="top"/>
    </xf>
    <xf numFmtId="0" fontId="7" fillId="0" borderId="70" xfId="0" applyFont="1" applyBorder="1" applyAlignment="1">
      <alignment horizontal="left" vertical="top"/>
    </xf>
    <xf numFmtId="0" fontId="7" fillId="0" borderId="33" xfId="0" applyFont="1" applyBorder="1"/>
    <xf numFmtId="0" fontId="7" fillId="0" borderId="65" xfId="0" applyFont="1" applyBorder="1" applyAlignment="1">
      <alignment horizontal="center" vertical="top"/>
    </xf>
    <xf numFmtId="1" fontId="7" fillId="0" borderId="33" xfId="0" applyNumberFormat="1" applyFont="1" applyBorder="1" applyAlignment="1">
      <alignment horizontal="left" vertical="top"/>
    </xf>
    <xf numFmtId="166" fontId="7" fillId="0" borderId="65" xfId="0" applyNumberFormat="1" applyFont="1" applyBorder="1" applyAlignment="1">
      <alignment horizontal="center" vertical="top"/>
    </xf>
    <xf numFmtId="166" fontId="7" fillId="0" borderId="33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166" fontId="7" fillId="0" borderId="66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top"/>
    </xf>
    <xf numFmtId="3" fontId="8" fillId="0" borderId="33" xfId="0" applyNumberFormat="1" applyFont="1" applyBorder="1" applyAlignment="1">
      <alignment horizontal="center" vertical="top"/>
    </xf>
    <xf numFmtId="0" fontId="2" fillId="4" borderId="44" xfId="0" applyFont="1" applyFill="1" applyBorder="1" applyAlignment="1">
      <alignment horizontal="left" vertical="top"/>
    </xf>
    <xf numFmtId="0" fontId="7" fillId="0" borderId="83" xfId="0" applyFont="1" applyBorder="1" applyAlignment="1">
      <alignment horizontal="center" vertical="center"/>
    </xf>
    <xf numFmtId="0" fontId="2" fillId="4" borderId="85" xfId="0" applyFont="1" applyFill="1" applyBorder="1" applyAlignment="1">
      <alignment horizontal="left" vertical="top"/>
    </xf>
    <xf numFmtId="0" fontId="7" fillId="0" borderId="86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167" fontId="7" fillId="0" borderId="87" xfId="0" applyNumberFormat="1" applyFont="1" applyBorder="1" applyAlignment="1">
      <alignment horizontal="center" vertical="top"/>
    </xf>
    <xf numFmtId="4" fontId="7" fillId="0" borderId="54" xfId="0" applyNumberFormat="1" applyFont="1" applyBorder="1" applyAlignment="1">
      <alignment horizontal="center" vertical="top"/>
    </xf>
    <xf numFmtId="166" fontId="7" fillId="0" borderId="50" xfId="0" applyNumberFormat="1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4" borderId="89" xfId="0" applyFont="1" applyFill="1" applyBorder="1" applyAlignment="1">
      <alignment horizontal="left" vertical="top"/>
    </xf>
    <xf numFmtId="0" fontId="7" fillId="0" borderId="90" xfId="0" applyFont="1" applyBorder="1" applyAlignment="1">
      <alignment horizontal="left" vertical="top"/>
    </xf>
    <xf numFmtId="0" fontId="2" fillId="0" borderId="91" xfId="0" applyFont="1" applyBorder="1" applyAlignment="1">
      <alignment horizontal="left" vertical="top"/>
    </xf>
    <xf numFmtId="167" fontId="7" fillId="0" borderId="92" xfId="0" applyNumberFormat="1" applyFont="1" applyBorder="1" applyAlignment="1">
      <alignment horizontal="center" vertical="top"/>
    </xf>
    <xf numFmtId="4" fontId="7" fillId="0" borderId="93" xfId="0" applyNumberFormat="1" applyFont="1" applyBorder="1" applyAlignment="1">
      <alignment horizontal="center" vertical="top"/>
    </xf>
    <xf numFmtId="166" fontId="7" fillId="0" borderId="91" xfId="0" applyNumberFormat="1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top"/>
    </xf>
    <xf numFmtId="166" fontId="7" fillId="0" borderId="53" xfId="0" applyNumberFormat="1" applyFont="1" applyBorder="1" applyAlignment="1">
      <alignment horizontal="center" vertical="top"/>
    </xf>
    <xf numFmtId="0" fontId="7" fillId="0" borderId="95" xfId="0" applyFont="1" applyBorder="1" applyAlignment="1">
      <alignment horizontal="centerContinuous"/>
    </xf>
    <xf numFmtId="0" fontId="7" fillId="0" borderId="20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Continuous"/>
    </xf>
    <xf numFmtId="0" fontId="7" fillId="0" borderId="10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Continuous"/>
    </xf>
    <xf numFmtId="0" fontId="7" fillId="0" borderId="22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5" borderId="55" xfId="0" applyFont="1" applyFill="1" applyBorder="1"/>
    <xf numFmtId="1" fontId="7" fillId="5" borderId="9" xfId="0" applyNumberFormat="1" applyFont="1" applyFill="1" applyBorder="1" applyAlignment="1">
      <alignment horizontal="left" vertical="top"/>
    </xf>
    <xf numFmtId="0" fontId="7" fillId="5" borderId="82" xfId="0" applyFont="1" applyFill="1" applyBorder="1" applyAlignment="1">
      <alignment horizontal="left" vertical="top"/>
    </xf>
    <xf numFmtId="0" fontId="7" fillId="5" borderId="84" xfId="0" applyFont="1" applyFill="1" applyBorder="1" applyAlignment="1">
      <alignment horizontal="left" vertical="top"/>
    </xf>
    <xf numFmtId="0" fontId="7" fillId="5" borderId="88" xfId="0" applyFont="1" applyFill="1" applyBorder="1" applyAlignment="1">
      <alignment horizontal="left" vertical="top"/>
    </xf>
    <xf numFmtId="0" fontId="0" fillId="5" borderId="4" xfId="0" applyFill="1" applyBorder="1"/>
    <xf numFmtId="0" fontId="9" fillId="5" borderId="1" xfId="0" applyFont="1" applyFill="1" applyBorder="1"/>
    <xf numFmtId="0" fontId="7" fillId="5" borderId="2" xfId="0" applyFont="1" applyFill="1" applyBorder="1"/>
    <xf numFmtId="0" fontId="9" fillId="5" borderId="2" xfId="0" applyFont="1" applyFill="1" applyBorder="1"/>
    <xf numFmtId="0" fontId="5" fillId="4" borderId="52" xfId="0" applyFont="1" applyFill="1" applyBorder="1"/>
    <xf numFmtId="0" fontId="0" fillId="4" borderId="40" xfId="0" applyFill="1" applyBorder="1"/>
    <xf numFmtId="0" fontId="2" fillId="4" borderId="44" xfId="0" applyFont="1" applyFill="1" applyBorder="1"/>
    <xf numFmtId="1" fontId="2" fillId="4" borderId="63" xfId="0" applyNumberFormat="1" applyFont="1" applyFill="1" applyBorder="1" applyAlignment="1">
      <alignment horizontal="left" vertical="top"/>
    </xf>
    <xf numFmtId="0" fontId="0" fillId="4" borderId="44" xfId="0" applyFill="1" applyBorder="1"/>
    <xf numFmtId="0" fontId="0" fillId="4" borderId="63" xfId="0" applyFill="1" applyBorder="1"/>
    <xf numFmtId="0" fontId="2" fillId="4" borderId="63" xfId="0" applyFont="1" applyFill="1" applyBorder="1" applyAlignment="1">
      <alignment horizontal="left" vertical="top"/>
    </xf>
    <xf numFmtId="0" fontId="0" fillId="4" borderId="45" xfId="0" applyFill="1" applyBorder="1"/>
    <xf numFmtId="0" fontId="3" fillId="3" borderId="16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Continuous"/>
    </xf>
    <xf numFmtId="0" fontId="2" fillId="3" borderId="0" xfId="0" applyFont="1" applyFill="1"/>
    <xf numFmtId="0" fontId="0" fillId="3" borderId="16" xfId="0" applyFill="1" applyBorder="1" applyAlignment="1">
      <alignment horizontal="centerContinuous"/>
    </xf>
    <xf numFmtId="0" fontId="0" fillId="3" borderId="0" xfId="0" applyFill="1"/>
    <xf numFmtId="2" fontId="0" fillId="0" borderId="0" xfId="0" applyNumberFormat="1"/>
    <xf numFmtId="1" fontId="2" fillId="0" borderId="0" xfId="0" applyNumberFormat="1" applyFont="1"/>
    <xf numFmtId="0" fontId="9" fillId="0" borderId="0" xfId="0" applyFont="1"/>
    <xf numFmtId="0" fontId="11" fillId="0" borderId="0" xfId="0" applyFont="1"/>
    <xf numFmtId="0" fontId="2" fillId="0" borderId="106" xfId="0" applyFont="1" applyBorder="1"/>
    <xf numFmtId="0" fontId="7" fillId="0" borderId="0" xfId="0" applyFont="1"/>
    <xf numFmtId="1" fontId="7" fillId="5" borderId="2" xfId="0" applyNumberFormat="1" applyFont="1" applyFill="1" applyBorder="1" applyAlignment="1">
      <alignment horizontal="left" vertical="top"/>
    </xf>
    <xf numFmtId="1" fontId="2" fillId="4" borderId="44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4" fontId="7" fillId="0" borderId="104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" fontId="7" fillId="0" borderId="87" xfId="0" applyNumberFormat="1" applyFont="1" applyBorder="1" applyAlignment="1">
      <alignment horizontal="center" vertical="top"/>
    </xf>
    <xf numFmtId="166" fontId="7" fillId="0" borderId="54" xfId="0" applyNumberFormat="1" applyFont="1" applyBorder="1" applyAlignment="1">
      <alignment horizontal="center" vertical="top"/>
    </xf>
    <xf numFmtId="0" fontId="7" fillId="0" borderId="50" xfId="0" applyFont="1" applyBorder="1" applyAlignment="1">
      <alignment horizontal="centerContinuous"/>
    </xf>
    <xf numFmtId="0" fontId="7" fillId="0" borderId="100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166" fontId="7" fillId="0" borderId="66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66" fontId="7" fillId="0" borderId="66" xfId="0" applyNumberFormat="1" applyFont="1" applyFill="1" applyBorder="1" applyAlignment="1">
      <alignment horizontal="right" vertical="top"/>
    </xf>
    <xf numFmtId="0" fontId="7" fillId="0" borderId="19" xfId="0" applyFont="1" applyFill="1" applyBorder="1" applyAlignment="1">
      <alignment horizontal="center" vertical="top"/>
    </xf>
    <xf numFmtId="0" fontId="7" fillId="0" borderId="33" xfId="0" applyFont="1" applyFill="1" applyBorder="1" applyAlignment="1">
      <alignment horizontal="center" vertical="top"/>
    </xf>
    <xf numFmtId="166" fontId="7" fillId="0" borderId="0" xfId="0" applyNumberFormat="1" applyFont="1" applyBorder="1" applyAlignment="1">
      <alignment horizontal="center" vertical="center"/>
    </xf>
    <xf numFmtId="0" fontId="7" fillId="0" borderId="111" xfId="0" applyFont="1" applyBorder="1" applyAlignment="1">
      <alignment horizontal="left" vertical="top"/>
    </xf>
    <xf numFmtId="167" fontId="7" fillId="0" borderId="20" xfId="0" applyNumberFormat="1" applyFont="1" applyBorder="1" applyAlignment="1">
      <alignment horizontal="center" vertical="top"/>
    </xf>
    <xf numFmtId="0" fontId="7" fillId="0" borderId="112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  <xf numFmtId="167" fontId="7" fillId="0" borderId="113" xfId="0" applyNumberFormat="1" applyFont="1" applyBorder="1" applyAlignment="1">
      <alignment horizontal="center" vertical="top"/>
    </xf>
    <xf numFmtId="4" fontId="7" fillId="0" borderId="75" xfId="0" applyNumberFormat="1" applyFont="1" applyBorder="1" applyAlignment="1">
      <alignment horizontal="center" vertical="top"/>
    </xf>
    <xf numFmtId="166" fontId="7" fillId="0" borderId="73" xfId="0" applyNumberFormat="1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Continuous"/>
    </xf>
    <xf numFmtId="0" fontId="7" fillId="0" borderId="64" xfId="0" applyFont="1" applyBorder="1" applyAlignment="1">
      <alignment horizontal="center" vertical="center"/>
    </xf>
    <xf numFmtId="0" fontId="7" fillId="0" borderId="83" xfId="0" applyFont="1" applyBorder="1" applyAlignment="1">
      <alignment horizontal="centerContinuous"/>
    </xf>
    <xf numFmtId="0" fontId="7" fillId="0" borderId="70" xfId="0" applyFont="1" applyBorder="1" applyAlignment="1">
      <alignment horizontal="center" vertical="center"/>
    </xf>
    <xf numFmtId="0" fontId="0" fillId="0" borderId="0" xfId="0" quotePrefix="1"/>
    <xf numFmtId="0" fontId="14" fillId="0" borderId="0" xfId="0" applyFont="1"/>
    <xf numFmtId="1" fontId="2" fillId="0" borderId="10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Continuous"/>
    </xf>
    <xf numFmtId="1" fontId="2" fillId="0" borderId="48" xfId="0" applyNumberFormat="1" applyFont="1" applyBorder="1" applyAlignment="1">
      <alignment horizontal="centerContinuous"/>
    </xf>
    <xf numFmtId="1" fontId="2" fillId="0" borderId="23" xfId="0" applyNumberFormat="1" applyFont="1" applyBorder="1" applyAlignment="1">
      <alignment horizontal="centerContinuous"/>
    </xf>
    <xf numFmtId="2" fontId="2" fillId="0" borderId="1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" fontId="2" fillId="0" borderId="74" xfId="0" applyNumberFormat="1" applyFont="1" applyBorder="1" applyAlignment="1">
      <alignment horizontal="centerContinuous"/>
    </xf>
    <xf numFmtId="1" fontId="2" fillId="0" borderId="17" xfId="0" applyNumberFormat="1" applyFont="1" applyBorder="1" applyAlignment="1">
      <alignment horizontal="centerContinuous"/>
    </xf>
    <xf numFmtId="2" fontId="2" fillId="0" borderId="18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0" fontId="8" fillId="0" borderId="0" xfId="0" applyFont="1"/>
    <xf numFmtId="0" fontId="18" fillId="0" borderId="0" xfId="0" applyFont="1"/>
    <xf numFmtId="0" fontId="2" fillId="6" borderId="0" xfId="0" applyFont="1" applyFill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108" xfId="0" applyNumberFormat="1" applyFont="1" applyBorder="1" applyAlignment="1">
      <alignment horizontal="center" vertical="center"/>
    </xf>
    <xf numFmtId="165" fontId="2" fillId="0" borderId="10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Normální" xfId="0" builtinId="0"/>
    <cellStyle name="Normální 2" xfId="2"/>
    <cellStyle name="Normální 3" xfId="3"/>
    <cellStyle name="Normální 4" xfId="1"/>
    <cellStyle name="ZA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V199"/>
  <sheetViews>
    <sheetView workbookViewId="0">
      <selection activeCell="D56" sqref="D56"/>
    </sheetView>
  </sheetViews>
  <sheetFormatPr defaultColWidth="8.85546875" defaultRowHeight="12.75" x14ac:dyDescent="0.2"/>
  <cols>
    <col min="1" max="1" width="28.7109375" customWidth="1"/>
    <col min="2" max="2" width="7.7109375" customWidth="1"/>
    <col min="3" max="10" width="11" customWidth="1"/>
    <col min="11" max="11" width="20.42578125" customWidth="1"/>
  </cols>
  <sheetData>
    <row r="1" spans="1:12" s="1" customFormat="1" x14ac:dyDescent="0.2">
      <c r="A1" s="2" t="s">
        <v>133</v>
      </c>
      <c r="B1" s="2"/>
      <c r="C1" s="2"/>
      <c r="D1" s="2"/>
      <c r="E1" s="2"/>
      <c r="F1" s="2"/>
      <c r="G1" s="2"/>
      <c r="H1" s="2"/>
      <c r="J1" s="2"/>
    </row>
    <row r="2" spans="1:12" s="1" customFormat="1" x14ac:dyDescent="0.2"/>
    <row r="3" spans="1:12" s="1" customFormat="1" ht="18.75" x14ac:dyDescent="0.3">
      <c r="A3" s="3" t="s">
        <v>38</v>
      </c>
      <c r="K3" s="107" t="s">
        <v>396</v>
      </c>
    </row>
    <row r="4" spans="1:12" s="1" customFormat="1" x14ac:dyDescent="0.2">
      <c r="K4" s="195" t="s">
        <v>247</v>
      </c>
    </row>
    <row r="5" spans="1:12" s="1" customFormat="1" ht="13.5" thickBot="1" x14ac:dyDescent="0.25">
      <c r="A5" s="20"/>
      <c r="B5" s="36" t="s">
        <v>134</v>
      </c>
      <c r="C5" s="21"/>
      <c r="D5" s="22"/>
      <c r="E5" s="20"/>
      <c r="F5" s="20"/>
      <c r="G5" s="20"/>
    </row>
    <row r="6" spans="1:12" s="1" customFormat="1" ht="14.25" thickTop="1" thickBot="1" x14ac:dyDescent="0.25">
      <c r="B6" s="2" t="s">
        <v>135</v>
      </c>
    </row>
    <row r="7" spans="1:12" s="1" customFormat="1" ht="14.25" thickTop="1" thickBot="1" x14ac:dyDescent="0.25">
      <c r="A7" s="4"/>
      <c r="B7" s="306" t="s">
        <v>0</v>
      </c>
      <c r="C7" s="296">
        <v>2017</v>
      </c>
      <c r="D7" s="296">
        <v>2020</v>
      </c>
      <c r="E7" s="296">
        <v>2025</v>
      </c>
      <c r="F7" s="296">
        <v>2030</v>
      </c>
      <c r="G7" s="296">
        <v>2035</v>
      </c>
      <c r="H7" s="296">
        <v>2040</v>
      </c>
      <c r="I7" s="296">
        <v>2045</v>
      </c>
      <c r="J7" s="297">
        <v>2050</v>
      </c>
    </row>
    <row r="8" spans="1:12" s="1" customFormat="1" ht="14.25" thickTop="1" thickBot="1" x14ac:dyDescent="0.25">
      <c r="A8" s="7"/>
      <c r="B8" s="257"/>
      <c r="C8" s="257"/>
      <c r="D8" s="257"/>
      <c r="E8" s="257"/>
      <c r="F8" s="257"/>
      <c r="G8" s="257"/>
      <c r="H8" s="257"/>
      <c r="I8" s="257"/>
      <c r="J8" s="258"/>
    </row>
    <row r="9" spans="1:12" s="1" customFormat="1" ht="14.25" thickTop="1" thickBot="1" x14ac:dyDescent="0.25">
      <c r="A9" s="5" t="s">
        <v>1</v>
      </c>
      <c r="B9" s="307" t="s">
        <v>2</v>
      </c>
      <c r="C9" s="298">
        <v>4973</v>
      </c>
      <c r="D9" s="298">
        <v>4962</v>
      </c>
      <c r="E9" s="298">
        <v>4959</v>
      </c>
      <c r="F9" s="298">
        <v>4956</v>
      </c>
      <c r="G9" s="298">
        <v>4953</v>
      </c>
      <c r="H9" s="298">
        <v>4950</v>
      </c>
      <c r="I9" s="298">
        <v>4947</v>
      </c>
      <c r="J9" s="299">
        <v>4944</v>
      </c>
      <c r="K9" s="232" t="s">
        <v>381</v>
      </c>
      <c r="L9" t="s">
        <v>425</v>
      </c>
    </row>
    <row r="10" spans="1:12" s="1" customFormat="1" ht="14.25" thickTop="1" thickBot="1" x14ac:dyDescent="0.25">
      <c r="A10" s="7"/>
      <c r="B10" s="257"/>
      <c r="C10" s="257"/>
      <c r="D10" s="257"/>
      <c r="E10" s="257"/>
      <c r="F10" s="257"/>
      <c r="G10" s="257"/>
      <c r="H10" s="257"/>
      <c r="I10" s="257"/>
      <c r="J10" s="258"/>
      <c r="K10" s="285"/>
    </row>
    <row r="11" spans="1:12" s="1" customFormat="1" ht="14.25" thickTop="1" thickBot="1" x14ac:dyDescent="0.25">
      <c r="A11" s="10" t="s">
        <v>3</v>
      </c>
      <c r="B11" s="271"/>
      <c r="C11" s="271"/>
      <c r="D11" s="271"/>
      <c r="E11" s="271"/>
      <c r="F11" s="271"/>
      <c r="G11" s="271"/>
      <c r="H11" s="271"/>
      <c r="I11" s="271"/>
      <c r="J11" s="272"/>
      <c r="K11" s="285"/>
    </row>
    <row r="12" spans="1:12" s="1" customFormat="1" x14ac:dyDescent="0.2">
      <c r="A12" s="12" t="s">
        <v>4</v>
      </c>
      <c r="B12" s="308" t="s">
        <v>2</v>
      </c>
      <c r="C12" s="263">
        <v>4817</v>
      </c>
      <c r="D12" s="263">
        <v>4817</v>
      </c>
      <c r="E12" s="263">
        <v>4817</v>
      </c>
      <c r="F12" s="263">
        <v>4817</v>
      </c>
      <c r="G12" s="263">
        <v>4817</v>
      </c>
      <c r="H12" s="263">
        <v>4817</v>
      </c>
      <c r="I12" s="263">
        <v>4817</v>
      </c>
      <c r="J12" s="264">
        <v>4817</v>
      </c>
      <c r="K12" s="232" t="s">
        <v>382</v>
      </c>
      <c r="L12" t="s">
        <v>427</v>
      </c>
    </row>
    <row r="13" spans="1:12" s="1" customFormat="1" x14ac:dyDescent="0.2">
      <c r="A13" s="12" t="s">
        <v>4</v>
      </c>
      <c r="B13" s="308" t="s">
        <v>5</v>
      </c>
      <c r="C13" s="261">
        <f t="shared" ref="C13:J13" si="0">IF(C$9&lt;&gt;0,C12/C$9*100,"")</f>
        <v>96.863060526844961</v>
      </c>
      <c r="D13" s="261">
        <f t="shared" si="0"/>
        <v>97.077791213220479</v>
      </c>
      <c r="E13" s="261">
        <f t="shared" si="0"/>
        <v>97.136519459568461</v>
      </c>
      <c r="F13" s="261">
        <f t="shared" si="0"/>
        <v>97.195318805488299</v>
      </c>
      <c r="G13" s="261">
        <f t="shared" si="0"/>
        <v>97.254189380173628</v>
      </c>
      <c r="H13" s="261">
        <f t="shared" si="0"/>
        <v>97.313131313131322</v>
      </c>
      <c r="I13" s="261">
        <f t="shared" si="0"/>
        <v>97.372144734182328</v>
      </c>
      <c r="J13" s="262">
        <f t="shared" si="0"/>
        <v>97.431229773462775</v>
      </c>
      <c r="K13" s="232" t="s">
        <v>437</v>
      </c>
      <c r="L13" t="s">
        <v>402</v>
      </c>
    </row>
    <row r="14" spans="1:12" s="1" customFormat="1" ht="13.5" thickBot="1" x14ac:dyDescent="0.25">
      <c r="A14" s="5" t="s">
        <v>434</v>
      </c>
      <c r="B14" s="307" t="s">
        <v>7</v>
      </c>
      <c r="C14" s="298"/>
      <c r="D14" s="298">
        <f t="shared" ref="D14:J14" si="1">D12-C12</f>
        <v>0</v>
      </c>
      <c r="E14" s="298">
        <f t="shared" si="1"/>
        <v>0</v>
      </c>
      <c r="F14" s="298">
        <f t="shared" si="1"/>
        <v>0</v>
      </c>
      <c r="G14" s="298">
        <f t="shared" si="1"/>
        <v>0</v>
      </c>
      <c r="H14" s="298">
        <f t="shared" si="1"/>
        <v>0</v>
      </c>
      <c r="I14" s="298">
        <f t="shared" si="1"/>
        <v>0</v>
      </c>
      <c r="J14" s="299">
        <f t="shared" si="1"/>
        <v>0</v>
      </c>
      <c r="K14" s="232" t="s">
        <v>430</v>
      </c>
      <c r="L14" s="232" t="s">
        <v>431</v>
      </c>
    </row>
    <row r="15" spans="1:12" s="1" customFormat="1" ht="14.25" thickTop="1" thickBot="1" x14ac:dyDescent="0.25">
      <c r="A15" s="7"/>
      <c r="B15" s="257"/>
      <c r="C15" s="257"/>
      <c r="D15" s="257"/>
      <c r="E15" s="257"/>
      <c r="F15" s="257"/>
      <c r="G15" s="257"/>
      <c r="H15" s="257"/>
      <c r="I15" s="257"/>
      <c r="J15" s="258"/>
      <c r="K15" s="285"/>
    </row>
    <row r="16" spans="1:12" s="1" customFormat="1" ht="14.25" thickTop="1" thickBot="1" x14ac:dyDescent="0.25">
      <c r="A16" s="10" t="s">
        <v>8</v>
      </c>
      <c r="B16" s="271"/>
      <c r="C16" s="271"/>
      <c r="D16" s="271"/>
      <c r="E16" s="271"/>
      <c r="F16" s="271"/>
      <c r="G16" s="271"/>
      <c r="H16" s="271"/>
      <c r="I16" s="271"/>
      <c r="J16" s="272"/>
      <c r="K16" s="285"/>
    </row>
    <row r="17" spans="1:13" s="1" customFormat="1" x14ac:dyDescent="0.2">
      <c r="A17" s="12" t="s">
        <v>9</v>
      </c>
      <c r="B17" s="308" t="s">
        <v>2</v>
      </c>
      <c r="C17" s="263">
        <v>4817</v>
      </c>
      <c r="D17" s="263">
        <v>4817</v>
      </c>
      <c r="E17" s="263">
        <v>4817</v>
      </c>
      <c r="F17" s="263">
        <v>4817</v>
      </c>
      <c r="G17" s="263">
        <v>4817</v>
      </c>
      <c r="H17" s="263">
        <v>4817</v>
      </c>
      <c r="I17" s="263">
        <v>4817</v>
      </c>
      <c r="J17" s="264">
        <v>4817</v>
      </c>
      <c r="K17" s="232" t="s">
        <v>385</v>
      </c>
      <c r="L17" t="s">
        <v>426</v>
      </c>
    </row>
    <row r="18" spans="1:13" s="1" customFormat="1" x14ac:dyDescent="0.2">
      <c r="A18" s="12" t="s">
        <v>9</v>
      </c>
      <c r="B18" s="308" t="s">
        <v>5</v>
      </c>
      <c r="C18" s="261">
        <f t="shared" ref="C18:J18" si="2">IF(C$9&lt;&gt;0,C17/C$9*100,"")</f>
        <v>96.863060526844961</v>
      </c>
      <c r="D18" s="261">
        <f t="shared" si="2"/>
        <v>97.077791213220479</v>
      </c>
      <c r="E18" s="261">
        <f t="shared" si="2"/>
        <v>97.136519459568461</v>
      </c>
      <c r="F18" s="261">
        <f t="shared" si="2"/>
        <v>97.195318805488299</v>
      </c>
      <c r="G18" s="261">
        <f t="shared" si="2"/>
        <v>97.254189380173628</v>
      </c>
      <c r="H18" s="261">
        <f t="shared" si="2"/>
        <v>97.313131313131322</v>
      </c>
      <c r="I18" s="261">
        <f t="shared" si="2"/>
        <v>97.372144734182328</v>
      </c>
      <c r="J18" s="262">
        <f t="shared" si="2"/>
        <v>97.431229773462775</v>
      </c>
      <c r="K18" s="232" t="s">
        <v>438</v>
      </c>
      <c r="L18" t="s">
        <v>432</v>
      </c>
    </row>
    <row r="19" spans="1:13" s="1" customFormat="1" x14ac:dyDescent="0.2">
      <c r="A19" s="12" t="s">
        <v>10</v>
      </c>
      <c r="B19" s="308" t="s">
        <v>2</v>
      </c>
      <c r="C19" s="263">
        <v>156</v>
      </c>
      <c r="D19" s="263">
        <v>145</v>
      </c>
      <c r="E19" s="263">
        <v>142</v>
      </c>
      <c r="F19" s="263">
        <v>139</v>
      </c>
      <c r="G19" s="263">
        <v>136</v>
      </c>
      <c r="H19" s="263">
        <v>133</v>
      </c>
      <c r="I19" s="263">
        <v>130</v>
      </c>
      <c r="J19" s="264">
        <v>127</v>
      </c>
      <c r="K19" s="232" t="s">
        <v>191</v>
      </c>
      <c r="L19" t="s">
        <v>386</v>
      </c>
    </row>
    <row r="20" spans="1:13" s="1" customFormat="1" ht="13.5" thickBot="1" x14ac:dyDescent="0.25">
      <c r="A20" s="5" t="s">
        <v>10</v>
      </c>
      <c r="B20" s="307" t="s">
        <v>5</v>
      </c>
      <c r="C20" s="300">
        <f t="shared" ref="C20:J20" si="3">IF(C$9&lt;&gt;0,C19/C$9*100,"")</f>
        <v>3.1369394731550369</v>
      </c>
      <c r="D20" s="300">
        <f t="shared" si="3"/>
        <v>2.9222087867795241</v>
      </c>
      <c r="E20" s="300">
        <f t="shared" si="3"/>
        <v>2.8634805404315387</v>
      </c>
      <c r="F20" s="300">
        <f t="shared" si="3"/>
        <v>2.8046811945117032</v>
      </c>
      <c r="G20" s="300">
        <f t="shared" si="3"/>
        <v>2.7458106198263681</v>
      </c>
      <c r="H20" s="300">
        <f t="shared" si="3"/>
        <v>2.6868686868686869</v>
      </c>
      <c r="I20" s="300">
        <f t="shared" si="3"/>
        <v>2.6278552658176673</v>
      </c>
      <c r="J20" s="301">
        <f t="shared" si="3"/>
        <v>2.5687702265372168</v>
      </c>
      <c r="K20" s="232" t="s">
        <v>439</v>
      </c>
      <c r="L20" t="s">
        <v>433</v>
      </c>
    </row>
    <row r="21" spans="1:13" s="1" customFormat="1" ht="14.25" thickTop="1" thickBot="1" x14ac:dyDescent="0.25">
      <c r="A21" s="7"/>
      <c r="B21" s="309"/>
      <c r="C21" s="257"/>
      <c r="D21" s="257"/>
      <c r="E21" s="257"/>
      <c r="F21" s="257"/>
      <c r="G21" s="257"/>
      <c r="H21" s="257"/>
      <c r="I21" s="257"/>
      <c r="J21" s="258"/>
    </row>
    <row r="22" spans="1:13" s="1" customFormat="1" ht="13.5" thickTop="1" x14ac:dyDescent="0.2">
      <c r="A22" s="12" t="s">
        <v>11</v>
      </c>
      <c r="B22" s="308" t="s">
        <v>12</v>
      </c>
      <c r="C22" s="253">
        <f t="shared" ref="C22:J22" si="4">C23+C27+C29/1000</f>
        <v>0.28161488830685699</v>
      </c>
      <c r="D22" s="253">
        <f t="shared" si="4"/>
        <v>0.28242785142502802</v>
      </c>
      <c r="E22" s="253">
        <f t="shared" si="4"/>
        <v>0.28262379220457101</v>
      </c>
      <c r="F22" s="253">
        <f t="shared" si="4"/>
        <v>0.282819732984114</v>
      </c>
      <c r="G22" s="253">
        <f t="shared" si="4"/>
        <v>0.28301567376365699</v>
      </c>
      <c r="H22" s="253">
        <f t="shared" si="4"/>
        <v>0.28321161454319999</v>
      </c>
      <c r="I22" s="253">
        <f t="shared" si="4"/>
        <v>0.28340755532274298</v>
      </c>
      <c r="J22" s="254">
        <f t="shared" si="4"/>
        <v>0.28360349610228602</v>
      </c>
      <c r="K22" s="232" t="s">
        <v>404</v>
      </c>
      <c r="L22" t="s">
        <v>399</v>
      </c>
    </row>
    <row r="23" spans="1:13" s="1" customFormat="1" x14ac:dyDescent="0.2">
      <c r="A23" s="12" t="s">
        <v>13</v>
      </c>
      <c r="B23" s="308" t="s">
        <v>12</v>
      </c>
      <c r="C23" s="253">
        <v>0.278767888306857</v>
      </c>
      <c r="D23" s="253">
        <v>0.279781601425028</v>
      </c>
      <c r="E23" s="253">
        <v>0.28003229220457099</v>
      </c>
      <c r="F23" s="253">
        <v>0.28028298298411403</v>
      </c>
      <c r="G23" s="253">
        <v>0.28053367376365701</v>
      </c>
      <c r="H23" s="253">
        <v>0.28078436454319999</v>
      </c>
      <c r="I23" s="253">
        <v>0.28103505532274298</v>
      </c>
      <c r="J23" s="254">
        <v>0.28128574610228602</v>
      </c>
      <c r="K23" s="232" t="s">
        <v>405</v>
      </c>
      <c r="L23" t="s">
        <v>408</v>
      </c>
    </row>
    <row r="24" spans="1:13" s="1" customFormat="1" x14ac:dyDescent="0.2">
      <c r="A24" s="12" t="s">
        <v>13</v>
      </c>
      <c r="B24" s="308" t="s">
        <v>5</v>
      </c>
      <c r="C24" s="261">
        <f t="shared" ref="C24:J24" si="5">IF(C$22&lt;&gt;0,C23/C$22*100,"")</f>
        <v>98.989044926879785</v>
      </c>
      <c r="D24" s="261">
        <f t="shared" si="5"/>
        <v>99.063035041817585</v>
      </c>
      <c r="E24" s="261">
        <f t="shared" si="5"/>
        <v>99.083056674108931</v>
      </c>
      <c r="F24" s="261">
        <f t="shared" si="5"/>
        <v>99.103050563963848</v>
      </c>
      <c r="G24" s="261">
        <f t="shared" si="5"/>
        <v>99.123016769003172</v>
      </c>
      <c r="H24" s="261">
        <f t="shared" si="5"/>
        <v>99.142955346688382</v>
      </c>
      <c r="I24" s="261">
        <f t="shared" si="5"/>
        <v>99.162866354322063</v>
      </c>
      <c r="J24" s="262">
        <f t="shared" si="5"/>
        <v>99.182749849048378</v>
      </c>
      <c r="K24" s="232" t="s">
        <v>440</v>
      </c>
      <c r="L24" t="s">
        <v>403</v>
      </c>
    </row>
    <row r="25" spans="1:13" s="1" customFormat="1" x14ac:dyDescent="0.2">
      <c r="A25" s="12" t="s">
        <v>435</v>
      </c>
      <c r="B25" s="308" t="s">
        <v>12</v>
      </c>
      <c r="C25" s="253"/>
      <c r="D25" s="253">
        <f t="shared" ref="D25:J25" si="6">D23-C23</f>
        <v>1.0137131181710002E-3</v>
      </c>
      <c r="E25" s="253">
        <f t="shared" si="6"/>
        <v>2.5069077954298358E-4</v>
      </c>
      <c r="F25" s="253">
        <f t="shared" si="6"/>
        <v>2.5069077954303909E-4</v>
      </c>
      <c r="G25" s="253">
        <f t="shared" si="6"/>
        <v>2.5069077954298358E-4</v>
      </c>
      <c r="H25" s="253">
        <f t="shared" si="6"/>
        <v>2.5069077954298358E-4</v>
      </c>
      <c r="I25" s="253">
        <f t="shared" si="6"/>
        <v>2.5069077954298358E-4</v>
      </c>
      <c r="J25" s="254">
        <f t="shared" si="6"/>
        <v>2.5069077954303909E-4</v>
      </c>
      <c r="L25" s="232" t="s">
        <v>436</v>
      </c>
    </row>
    <row r="26" spans="1:13" s="1" customFormat="1" x14ac:dyDescent="0.2">
      <c r="A26" s="12" t="s">
        <v>435</v>
      </c>
      <c r="B26" s="308" t="s">
        <v>5</v>
      </c>
      <c r="C26" s="261"/>
      <c r="D26" s="261">
        <f t="shared" ref="D26:J26" si="7">IF(D$23&lt;&gt;0,D25/D$23*100,"")</f>
        <v>0.36232300945015533</v>
      </c>
      <c r="E26" s="261">
        <f t="shared" si="7"/>
        <v>8.9522096744416649E-2</v>
      </c>
      <c r="F26" s="261">
        <f t="shared" si="7"/>
        <v>8.9442026367061972E-2</v>
      </c>
      <c r="G26" s="261">
        <f t="shared" si="7"/>
        <v>8.9362099094807648E-2</v>
      </c>
      <c r="H26" s="261">
        <f t="shared" si="7"/>
        <v>8.9282314544410338E-2</v>
      </c>
      <c r="I26" s="261">
        <f t="shared" si="7"/>
        <v>8.9202672333915142E-2</v>
      </c>
      <c r="J26" s="262">
        <f t="shared" si="7"/>
        <v>8.9123172082768293E-2</v>
      </c>
    </row>
    <row r="27" spans="1:13" s="1" customFormat="1" x14ac:dyDescent="0.2">
      <c r="A27" s="12" t="s">
        <v>15</v>
      </c>
      <c r="B27" s="308" t="s">
        <v>12</v>
      </c>
      <c r="C27" s="253">
        <v>0</v>
      </c>
      <c r="D27" s="253">
        <v>0</v>
      </c>
      <c r="E27" s="253">
        <v>0</v>
      </c>
      <c r="F27" s="253">
        <v>0</v>
      </c>
      <c r="G27" s="253">
        <v>0</v>
      </c>
      <c r="H27" s="253">
        <v>0</v>
      </c>
      <c r="I27" s="253">
        <v>0</v>
      </c>
      <c r="J27" s="254">
        <v>0</v>
      </c>
      <c r="K27" s="232" t="s">
        <v>406</v>
      </c>
      <c r="L27" s="231" t="s">
        <v>409</v>
      </c>
    </row>
    <row r="28" spans="1:13" s="1" customFormat="1" x14ac:dyDescent="0.2">
      <c r="A28" s="12" t="s">
        <v>15</v>
      </c>
      <c r="B28" s="308" t="s">
        <v>5</v>
      </c>
      <c r="C28" s="261">
        <f t="shared" ref="C28:J28" si="8">IF(C$22&lt;&gt;0,C27/C$22*100,"")</f>
        <v>0</v>
      </c>
      <c r="D28" s="261">
        <f t="shared" si="8"/>
        <v>0</v>
      </c>
      <c r="E28" s="261">
        <f t="shared" si="8"/>
        <v>0</v>
      </c>
      <c r="F28" s="261">
        <f t="shared" si="8"/>
        <v>0</v>
      </c>
      <c r="G28" s="261">
        <f t="shared" si="8"/>
        <v>0</v>
      </c>
      <c r="H28" s="261">
        <f t="shared" si="8"/>
        <v>0</v>
      </c>
      <c r="I28" s="261">
        <f t="shared" si="8"/>
        <v>0</v>
      </c>
      <c r="J28" s="262">
        <f t="shared" si="8"/>
        <v>0</v>
      </c>
      <c r="K28" s="232" t="s">
        <v>441</v>
      </c>
      <c r="L28" t="s">
        <v>401</v>
      </c>
    </row>
    <row r="29" spans="1:13" s="1" customFormat="1" x14ac:dyDescent="0.2">
      <c r="A29" s="12" t="s">
        <v>16</v>
      </c>
      <c r="B29" s="308" t="s">
        <v>136</v>
      </c>
      <c r="C29" s="253">
        <v>2.847</v>
      </c>
      <c r="D29" s="253">
        <v>2.6462500000000002</v>
      </c>
      <c r="E29" s="253">
        <v>2.5914999999999999</v>
      </c>
      <c r="F29" s="253">
        <v>2.5367500000000001</v>
      </c>
      <c r="G29" s="253">
        <v>2.4820000000000002</v>
      </c>
      <c r="H29" s="253">
        <v>2.4272499999999999</v>
      </c>
      <c r="I29" s="253">
        <v>2.3725000000000001</v>
      </c>
      <c r="J29" s="254">
        <v>2.3177500000000002</v>
      </c>
      <c r="K29" s="232" t="s">
        <v>407</v>
      </c>
      <c r="L29" t="s">
        <v>410</v>
      </c>
    </row>
    <row r="30" spans="1:13" s="1" customFormat="1" ht="13.5" thickBot="1" x14ac:dyDescent="0.25">
      <c r="A30" s="5" t="s">
        <v>16</v>
      </c>
      <c r="B30" s="307" t="s">
        <v>5</v>
      </c>
      <c r="C30" s="300">
        <f t="shared" ref="C30:J30" si="9">IF(C$22&lt;&gt;0,C29/C$22*0.1,"")</f>
        <v>1.0109550731202157</v>
      </c>
      <c r="D30" s="300">
        <f t="shared" si="9"/>
        <v>0.93696495818241265</v>
      </c>
      <c r="E30" s="300">
        <f t="shared" si="9"/>
        <v>0.91694332589104877</v>
      </c>
      <c r="F30" s="300">
        <f t="shared" si="9"/>
        <v>0.89694943603616561</v>
      </c>
      <c r="G30" s="300">
        <f t="shared" si="9"/>
        <v>0.87698323099684183</v>
      </c>
      <c r="H30" s="300">
        <f t="shared" si="9"/>
        <v>0.8570446533116165</v>
      </c>
      <c r="I30" s="300">
        <f t="shared" si="9"/>
        <v>0.83713364567793891</v>
      </c>
      <c r="J30" s="301">
        <f t="shared" si="9"/>
        <v>0.81725015095161868</v>
      </c>
      <c r="K30" s="232" t="s">
        <v>442</v>
      </c>
      <c r="L30" t="s">
        <v>400</v>
      </c>
    </row>
    <row r="31" spans="1:13" s="1" customFormat="1" ht="14.25" thickTop="1" thickBot="1" x14ac:dyDescent="0.25">
      <c r="A31" s="7"/>
      <c r="B31" s="257"/>
      <c r="C31" s="257"/>
      <c r="D31" s="257"/>
      <c r="E31" s="257"/>
      <c r="F31" s="257"/>
      <c r="G31" s="257"/>
      <c r="H31" s="257"/>
      <c r="I31" s="257"/>
      <c r="J31" s="258"/>
    </row>
    <row r="32" spans="1:13" s="1" customFormat="1" ht="13.5" thickTop="1" x14ac:dyDescent="0.2">
      <c r="A32" s="12" t="s">
        <v>17</v>
      </c>
      <c r="B32" s="308" t="s">
        <v>18</v>
      </c>
      <c r="C32" s="263">
        <v>1</v>
      </c>
      <c r="D32" s="263">
        <v>1</v>
      </c>
      <c r="E32" s="263">
        <v>1</v>
      </c>
      <c r="F32" s="263">
        <v>1</v>
      </c>
      <c r="G32" s="263">
        <v>1</v>
      </c>
      <c r="H32" s="263">
        <v>1</v>
      </c>
      <c r="I32" s="263">
        <v>1</v>
      </c>
      <c r="J32" s="264">
        <v>1</v>
      </c>
      <c r="K32" s="232" t="s">
        <v>389</v>
      </c>
      <c r="L32" t="s">
        <v>242</v>
      </c>
      <c r="M32"/>
    </row>
    <row r="33" spans="1:13" s="1" customFormat="1" x14ac:dyDescent="0.2">
      <c r="A33" s="12" t="s">
        <v>19</v>
      </c>
      <c r="B33" s="308" t="s">
        <v>20</v>
      </c>
      <c r="C33" s="253">
        <v>868</v>
      </c>
      <c r="D33" s="253">
        <v>868</v>
      </c>
      <c r="E33" s="253">
        <v>868</v>
      </c>
      <c r="F33" s="253">
        <v>868</v>
      </c>
      <c r="G33" s="253">
        <v>868</v>
      </c>
      <c r="H33" s="253">
        <v>868</v>
      </c>
      <c r="I33" s="253">
        <v>868</v>
      </c>
      <c r="J33" s="254">
        <v>868</v>
      </c>
      <c r="K33" s="232" t="s">
        <v>411</v>
      </c>
      <c r="L33" t="s">
        <v>423</v>
      </c>
      <c r="M33"/>
    </row>
    <row r="34" spans="1:13" s="1" customFormat="1" x14ac:dyDescent="0.2">
      <c r="A34" s="12" t="s">
        <v>434</v>
      </c>
      <c r="B34" s="308" t="s">
        <v>20</v>
      </c>
      <c r="C34" s="253"/>
      <c r="D34" s="253">
        <f t="shared" ref="D34:J34" si="10">D33-C33</f>
        <v>0</v>
      </c>
      <c r="E34" s="253">
        <f t="shared" si="10"/>
        <v>0</v>
      </c>
      <c r="F34" s="253">
        <f t="shared" si="10"/>
        <v>0</v>
      </c>
      <c r="G34" s="253">
        <f t="shared" si="10"/>
        <v>0</v>
      </c>
      <c r="H34" s="253">
        <f t="shared" si="10"/>
        <v>0</v>
      </c>
      <c r="I34" s="253">
        <f t="shared" si="10"/>
        <v>0</v>
      </c>
      <c r="J34" s="254">
        <f t="shared" si="10"/>
        <v>0</v>
      </c>
    </row>
    <row r="35" spans="1:13" s="1" customFormat="1" x14ac:dyDescent="0.2">
      <c r="A35" s="12" t="s">
        <v>22</v>
      </c>
      <c r="B35" s="308" t="s">
        <v>20</v>
      </c>
      <c r="C35" s="253">
        <v>104.25236080313201</v>
      </c>
      <c r="D35" s="253">
        <v>101.47506458896299</v>
      </c>
      <c r="E35" s="253">
        <v>100.788240535421</v>
      </c>
      <c r="F35" s="253">
        <v>100.101416481879</v>
      </c>
      <c r="G35" s="253">
        <v>99.414592428336704</v>
      </c>
      <c r="H35" s="253">
        <v>98.727768374794806</v>
      </c>
      <c r="I35" s="253">
        <v>98.040944321252695</v>
      </c>
      <c r="J35" s="254">
        <v>97.3541202677104</v>
      </c>
      <c r="K35" s="232" t="s">
        <v>412</v>
      </c>
      <c r="L35" s="1" t="s">
        <v>217</v>
      </c>
    </row>
    <row r="36" spans="1:13" s="1" customFormat="1" ht="13.5" thickBot="1" x14ac:dyDescent="0.25">
      <c r="A36" s="5" t="s">
        <v>23</v>
      </c>
      <c r="B36" s="307" t="s">
        <v>20</v>
      </c>
      <c r="C36" s="255" t="str">
        <f>IF('tab. VI'!C33-'tab. X'!C34 &lt;0,'tab. VI'!C33-'tab. X'!C34,"")</f>
        <v/>
      </c>
      <c r="D36" s="255" t="str">
        <f>IF('tab. VI'!D33-'tab. X'!D34 &lt;0,'tab. VI'!D33-'tab. X'!D34,"")</f>
        <v/>
      </c>
      <c r="E36" s="255" t="str">
        <f>IF('tab. VI'!E33-'tab. X'!E34 &lt;0,'tab. VI'!E33-'tab. X'!E34,"")</f>
        <v/>
      </c>
      <c r="F36" s="255" t="str">
        <f>IF('tab. VI'!F33-'tab. X'!F34 &lt;0,'tab. VI'!F33-'tab. X'!F34,"")</f>
        <v/>
      </c>
      <c r="G36" s="255" t="str">
        <f>IF('tab. VI'!G33-'tab. X'!G34 &lt;0,'tab. VI'!G33-'tab. X'!G34,"")</f>
        <v/>
      </c>
      <c r="H36" s="255" t="str">
        <f>IF('tab. VI'!H33-'tab. X'!H34 &lt;0,'tab. VI'!H33-'tab. X'!H34,"")</f>
        <v/>
      </c>
      <c r="I36" s="255" t="str">
        <f>IF('tab. VI'!I33-'tab. X'!I34 &lt;0,'tab. VI'!I33-'tab. X'!I34,"")</f>
        <v/>
      </c>
      <c r="J36" s="256" t="str">
        <f>IF('tab. VI'!J33-'tab. X'!J34 &lt;0,'tab. VI'!J33-'tab. X'!J34,"")</f>
        <v/>
      </c>
      <c r="K36" s="232" t="s">
        <v>413</v>
      </c>
      <c r="L36" s="1" t="s">
        <v>218</v>
      </c>
    </row>
    <row r="37" spans="1:13" s="1" customFormat="1" ht="14.25" thickTop="1" thickBot="1" x14ac:dyDescent="0.25">
      <c r="A37" s="7"/>
      <c r="B37" s="257"/>
      <c r="C37" s="257"/>
      <c r="D37" s="257"/>
      <c r="E37" s="257"/>
      <c r="F37" s="257"/>
      <c r="G37" s="257"/>
      <c r="H37" s="257"/>
      <c r="I37" s="257"/>
      <c r="J37" s="258"/>
    </row>
    <row r="38" spans="1:13" s="1" customFormat="1" ht="13.5" thickTop="1" x14ac:dyDescent="0.2">
      <c r="A38" s="12" t="s">
        <v>24</v>
      </c>
      <c r="B38" s="308" t="s">
        <v>25</v>
      </c>
      <c r="C38" s="302">
        <v>0</v>
      </c>
      <c r="D38" s="302">
        <v>0</v>
      </c>
      <c r="E38" s="302">
        <v>0</v>
      </c>
      <c r="F38" s="302">
        <v>0</v>
      </c>
      <c r="G38" s="302">
        <v>0</v>
      </c>
      <c r="H38" s="302">
        <v>0</v>
      </c>
      <c r="I38" s="302">
        <v>0</v>
      </c>
      <c r="J38" s="303">
        <v>0</v>
      </c>
      <c r="K38" s="232" t="s">
        <v>387</v>
      </c>
      <c r="L38" t="s">
        <v>414</v>
      </c>
    </row>
    <row r="39" spans="1:13" s="1" customFormat="1" x14ac:dyDescent="0.2">
      <c r="A39" s="12" t="s">
        <v>434</v>
      </c>
      <c r="B39" s="308" t="s">
        <v>25</v>
      </c>
      <c r="C39" s="302"/>
      <c r="D39" s="302">
        <f t="shared" ref="D39:J39" si="11">D38-C38</f>
        <v>0</v>
      </c>
      <c r="E39" s="302">
        <f t="shared" si="11"/>
        <v>0</v>
      </c>
      <c r="F39" s="302">
        <f t="shared" si="11"/>
        <v>0</v>
      </c>
      <c r="G39" s="302">
        <f t="shared" si="11"/>
        <v>0</v>
      </c>
      <c r="H39" s="302">
        <f t="shared" si="11"/>
        <v>0</v>
      </c>
      <c r="I39" s="302">
        <f t="shared" si="11"/>
        <v>0</v>
      </c>
      <c r="J39" s="303">
        <f t="shared" si="11"/>
        <v>0</v>
      </c>
    </row>
    <row r="40" spans="1:13" s="1" customFormat="1" x14ac:dyDescent="0.2">
      <c r="A40" s="12" t="s">
        <v>434</v>
      </c>
      <c r="B40" s="308" t="s">
        <v>5</v>
      </c>
      <c r="C40" s="261"/>
      <c r="D40" s="261">
        <f>IF('tab. IX'!C47&lt;&gt;0,D39/'tab. IX'!C47*100,IF(D39&lt;&gt;0,100,""))</f>
        <v>0</v>
      </c>
      <c r="E40" s="261">
        <f>IF('tab. IX'!D47&lt;&gt;0,E39/'tab. IX'!D47*100,IF(E39&lt;&gt;0,100,""))</f>
        <v>0</v>
      </c>
      <c r="F40" s="261">
        <f>IF('tab. IX'!E47&lt;&gt;0,F39/'tab. IX'!E47*100,IF(F39&lt;&gt;0,100,""))</f>
        <v>0</v>
      </c>
      <c r="G40" s="261">
        <f>IF('tab. IX'!F47&lt;&gt;0,G39/'tab. IX'!F47*100,IF(G39&lt;&gt;0,100,""))</f>
        <v>0</v>
      </c>
      <c r="H40" s="261">
        <f>IF('tab. IX'!G47&lt;&gt;0,H39/'tab. IX'!G47*100,IF(H39&lt;&gt;0,100,""))</f>
        <v>0</v>
      </c>
      <c r="I40" s="261">
        <f>IF('tab. IX'!H47&lt;&gt;0,I39/'tab. IX'!H47*100,IF(I39&lt;&gt;0,100,""))</f>
        <v>0</v>
      </c>
      <c r="J40" s="262">
        <f>IF('tab. IX'!I47&lt;&gt;0,J39/'tab. IX'!I47*100,IF(J39&lt;&gt;0,100,""))</f>
        <v>0</v>
      </c>
    </row>
    <row r="41" spans="1:13" s="1" customFormat="1" x14ac:dyDescent="0.2">
      <c r="A41" s="12" t="s">
        <v>26</v>
      </c>
      <c r="B41" s="308" t="s">
        <v>25</v>
      </c>
      <c r="C41" s="302">
        <v>0</v>
      </c>
      <c r="D41" s="302">
        <v>0</v>
      </c>
      <c r="E41" s="302">
        <v>0</v>
      </c>
      <c r="F41" s="302">
        <v>0</v>
      </c>
      <c r="G41" s="302">
        <v>0</v>
      </c>
      <c r="H41" s="302">
        <v>0</v>
      </c>
      <c r="I41" s="302">
        <v>0</v>
      </c>
      <c r="J41" s="303">
        <v>0</v>
      </c>
      <c r="K41" s="232" t="s">
        <v>388</v>
      </c>
      <c r="L41" t="s">
        <v>415</v>
      </c>
    </row>
    <row r="42" spans="1:13" s="1" customFormat="1" x14ac:dyDescent="0.2">
      <c r="A42" s="12" t="s">
        <v>434</v>
      </c>
      <c r="B42" s="308" t="s">
        <v>25</v>
      </c>
      <c r="C42" s="302"/>
      <c r="D42" s="302">
        <f t="shared" ref="D42:J42" si="12">D41-C41</f>
        <v>0</v>
      </c>
      <c r="E42" s="302">
        <f t="shared" si="12"/>
        <v>0</v>
      </c>
      <c r="F42" s="302">
        <f t="shared" si="12"/>
        <v>0</v>
      </c>
      <c r="G42" s="302">
        <f t="shared" si="12"/>
        <v>0</v>
      </c>
      <c r="H42" s="302">
        <f t="shared" si="12"/>
        <v>0</v>
      </c>
      <c r="I42" s="302">
        <f t="shared" si="12"/>
        <v>0</v>
      </c>
      <c r="J42" s="303">
        <f t="shared" si="12"/>
        <v>0</v>
      </c>
    </row>
    <row r="43" spans="1:13" s="1" customFormat="1" ht="13.5" thickBot="1" x14ac:dyDescent="0.25">
      <c r="A43" s="5" t="s">
        <v>434</v>
      </c>
      <c r="B43" s="307" t="s">
        <v>5</v>
      </c>
      <c r="C43" s="300"/>
      <c r="D43" s="300">
        <f>IF('tab. IX'!C47&lt;&gt;0,D42/'tab. IX'!C47*100,IF(D42&lt;&gt;0,100,""))</f>
        <v>0</v>
      </c>
      <c r="E43" s="300">
        <f>IF('tab. IX'!D47&lt;&gt;0,E42/'tab. IX'!D47*100,IF(E42&lt;&gt;0,100,""))</f>
        <v>0</v>
      </c>
      <c r="F43" s="300">
        <f>IF('tab. IX'!E47&lt;&gt;0,F42/'tab. IX'!E47*100,IF(F42&lt;&gt;0,100,""))</f>
        <v>0</v>
      </c>
      <c r="G43" s="300">
        <f>IF('tab. IX'!F47&lt;&gt;0,G42/'tab. IX'!F47*100,IF(G42&lt;&gt;0,100,""))</f>
        <v>0</v>
      </c>
      <c r="H43" s="300">
        <f>IF('tab. IX'!G47&lt;&gt;0,H42/'tab. IX'!G47*100,IF(H42&lt;&gt;0,100,""))</f>
        <v>0</v>
      </c>
      <c r="I43" s="300">
        <f>IF('tab. IX'!H47&lt;&gt;0,I42/'tab. IX'!H47*100,IF(I42&lt;&gt;0,100,""))</f>
        <v>0</v>
      </c>
      <c r="J43" s="301">
        <f>IF('tab. IX'!I47&lt;&gt;0,J42/'tab. IX'!I47*100,IF(J42&lt;&gt;0,100,""))</f>
        <v>0</v>
      </c>
    </row>
    <row r="44" spans="1:13" s="1" customFormat="1" ht="14.25" thickTop="1" thickBot="1" x14ac:dyDescent="0.25">
      <c r="A44" s="7"/>
      <c r="B44" s="309"/>
      <c r="C44" s="257"/>
      <c r="D44" s="257"/>
      <c r="E44" s="257"/>
      <c r="F44" s="257"/>
      <c r="G44" s="257"/>
      <c r="H44" s="257"/>
      <c r="I44" s="257"/>
      <c r="J44" s="258"/>
    </row>
    <row r="45" spans="1:13" s="1" customFormat="1" ht="14.25" thickTop="1" thickBot="1" x14ac:dyDescent="0.25">
      <c r="A45" s="10" t="s">
        <v>27</v>
      </c>
      <c r="B45" s="310"/>
      <c r="C45" s="271"/>
      <c r="D45" s="271"/>
      <c r="E45" s="271"/>
      <c r="F45" s="271"/>
      <c r="G45" s="271"/>
      <c r="H45" s="271"/>
      <c r="I45" s="271"/>
      <c r="J45" s="272"/>
    </row>
    <row r="46" spans="1:13" s="1" customFormat="1" x14ac:dyDescent="0.2">
      <c r="A46" s="12" t="s">
        <v>28</v>
      </c>
      <c r="B46" s="308" t="s">
        <v>29</v>
      </c>
      <c r="C46" s="253">
        <v>107.20050000000001</v>
      </c>
      <c r="D46" s="253">
        <v>107.08005</v>
      </c>
      <c r="E46" s="253">
        <v>107.0472</v>
      </c>
      <c r="F46" s="253">
        <v>107.01434999999999</v>
      </c>
      <c r="G46" s="253">
        <v>106.9815</v>
      </c>
      <c r="H46" s="253">
        <v>106.94865</v>
      </c>
      <c r="I46" s="253">
        <v>106.9158</v>
      </c>
      <c r="J46" s="254">
        <v>106.88294999999999</v>
      </c>
      <c r="K46" s="232" t="s">
        <v>332</v>
      </c>
      <c r="L46" t="s">
        <v>313</v>
      </c>
    </row>
    <row r="47" spans="1:13" s="1" customFormat="1" x14ac:dyDescent="0.2">
      <c r="A47" s="12" t="s">
        <v>30</v>
      </c>
      <c r="B47" s="308" t="s">
        <v>29</v>
      </c>
      <c r="C47" s="253">
        <v>98.267124999999993</v>
      </c>
      <c r="D47" s="253">
        <v>98.156712499999998</v>
      </c>
      <c r="E47" s="253">
        <v>98.126599999999996</v>
      </c>
      <c r="F47" s="253">
        <v>98.096487499999995</v>
      </c>
      <c r="G47" s="253">
        <v>98.066374999999994</v>
      </c>
      <c r="H47" s="253">
        <v>98.036262500000007</v>
      </c>
      <c r="I47" s="253">
        <v>98.006150000000005</v>
      </c>
      <c r="J47" s="254">
        <v>97.976037500000004</v>
      </c>
      <c r="K47" s="232" t="s">
        <v>333</v>
      </c>
      <c r="L47" t="s">
        <v>417</v>
      </c>
    </row>
    <row r="48" spans="1:13" s="1" customFormat="1" ht="13.5" thickBot="1" x14ac:dyDescent="0.25">
      <c r="A48" s="5" t="s">
        <v>31</v>
      </c>
      <c r="B48" s="307" t="s">
        <v>29</v>
      </c>
      <c r="C48" s="255">
        <v>214.40100000000001</v>
      </c>
      <c r="D48" s="255">
        <v>214.1601</v>
      </c>
      <c r="E48" s="255">
        <v>214.09440000000001</v>
      </c>
      <c r="F48" s="255">
        <v>214.02869999999999</v>
      </c>
      <c r="G48" s="255">
        <v>213.96299999999999</v>
      </c>
      <c r="H48" s="255">
        <v>213.8973</v>
      </c>
      <c r="I48" s="255">
        <v>213.83160000000001</v>
      </c>
      <c r="J48" s="256">
        <v>213.76589999999999</v>
      </c>
      <c r="K48" s="232" t="s">
        <v>334</v>
      </c>
      <c r="L48" t="s">
        <v>416</v>
      </c>
    </row>
    <row r="49" spans="1:12" s="1" customFormat="1" ht="14.25" thickTop="1" thickBot="1" x14ac:dyDescent="0.25">
      <c r="A49" s="7"/>
      <c r="B49" s="309"/>
      <c r="C49" s="257"/>
      <c r="D49" s="257"/>
      <c r="E49" s="257"/>
      <c r="F49" s="257"/>
      <c r="G49" s="257"/>
      <c r="H49" s="257"/>
      <c r="I49" s="257"/>
      <c r="J49" s="258"/>
    </row>
    <row r="50" spans="1:12" s="1" customFormat="1" ht="14.25" thickTop="1" thickBot="1" x14ac:dyDescent="0.25">
      <c r="A50" s="10" t="s">
        <v>137</v>
      </c>
      <c r="B50" s="310"/>
      <c r="C50" s="271"/>
      <c r="D50" s="271"/>
      <c r="E50" s="271"/>
      <c r="F50" s="271"/>
      <c r="G50" s="271"/>
      <c r="H50" s="271"/>
      <c r="I50" s="271"/>
      <c r="J50" s="272"/>
    </row>
    <row r="51" spans="1:12" s="1" customFormat="1" x14ac:dyDescent="0.2">
      <c r="A51" s="12" t="s">
        <v>28</v>
      </c>
      <c r="B51" s="308" t="s">
        <v>29</v>
      </c>
      <c r="C51" s="253">
        <v>0</v>
      </c>
      <c r="D51" s="253">
        <v>0</v>
      </c>
      <c r="E51" s="253">
        <v>0</v>
      </c>
      <c r="F51" s="253">
        <v>0</v>
      </c>
      <c r="G51" s="253">
        <v>0</v>
      </c>
      <c r="H51" s="253">
        <v>0</v>
      </c>
      <c r="I51" s="253">
        <v>0</v>
      </c>
      <c r="J51" s="254">
        <v>0</v>
      </c>
      <c r="K51" s="232" t="s">
        <v>372</v>
      </c>
      <c r="L51" t="s">
        <v>380</v>
      </c>
    </row>
    <row r="52" spans="1:12" s="1" customFormat="1" x14ac:dyDescent="0.2">
      <c r="A52" s="12" t="s">
        <v>30</v>
      </c>
      <c r="B52" s="308" t="s">
        <v>29</v>
      </c>
      <c r="C52" s="253">
        <v>0</v>
      </c>
      <c r="D52" s="253">
        <v>0</v>
      </c>
      <c r="E52" s="253">
        <v>0</v>
      </c>
      <c r="F52" s="253">
        <v>0</v>
      </c>
      <c r="G52" s="253">
        <v>0</v>
      </c>
      <c r="H52" s="253">
        <v>0</v>
      </c>
      <c r="I52" s="253">
        <v>0</v>
      </c>
      <c r="J52" s="254">
        <v>0</v>
      </c>
      <c r="K52" s="232" t="s">
        <v>373</v>
      </c>
      <c r="L52" t="s">
        <v>379</v>
      </c>
    </row>
    <row r="53" spans="1:12" s="1" customFormat="1" ht="13.5" thickBot="1" x14ac:dyDescent="0.25">
      <c r="A53" s="5" t="s">
        <v>31</v>
      </c>
      <c r="B53" s="307" t="s">
        <v>29</v>
      </c>
      <c r="C53" s="255">
        <v>0</v>
      </c>
      <c r="D53" s="255">
        <v>0</v>
      </c>
      <c r="E53" s="255">
        <v>0</v>
      </c>
      <c r="F53" s="255">
        <v>0</v>
      </c>
      <c r="G53" s="255">
        <v>0</v>
      </c>
      <c r="H53" s="255">
        <v>0</v>
      </c>
      <c r="I53" s="255">
        <v>0</v>
      </c>
      <c r="J53" s="256">
        <v>0</v>
      </c>
      <c r="K53" s="232" t="s">
        <v>374</v>
      </c>
      <c r="L53" t="s">
        <v>378</v>
      </c>
    </row>
    <row r="54" spans="1:12" s="1" customFormat="1" ht="14.25" thickTop="1" thickBot="1" x14ac:dyDescent="0.25">
      <c r="A54" s="7"/>
      <c r="B54" s="257"/>
      <c r="C54" s="257"/>
      <c r="D54" s="257"/>
      <c r="E54" s="257"/>
      <c r="F54" s="257"/>
      <c r="G54" s="257"/>
      <c r="H54" s="257"/>
      <c r="I54" s="257"/>
      <c r="J54" s="258"/>
    </row>
    <row r="55" spans="1:12" s="1" customFormat="1" ht="13.5" thickTop="1" x14ac:dyDescent="0.2">
      <c r="A55" s="12" t="s">
        <v>32</v>
      </c>
      <c r="B55" s="308" t="s">
        <v>33</v>
      </c>
      <c r="C55" s="302">
        <v>30.1</v>
      </c>
      <c r="D55" s="302">
        <v>30.1</v>
      </c>
      <c r="E55" s="302">
        <v>0</v>
      </c>
      <c r="F55" s="302">
        <v>0</v>
      </c>
      <c r="G55" s="302">
        <v>0</v>
      </c>
      <c r="H55" s="302">
        <v>0</v>
      </c>
      <c r="I55" s="302">
        <v>0</v>
      </c>
      <c r="J55" s="303">
        <v>4.008</v>
      </c>
      <c r="K55" s="232" t="s">
        <v>422</v>
      </c>
      <c r="L55" s="286" t="s">
        <v>222</v>
      </c>
    </row>
    <row r="56" spans="1:12" s="1" customFormat="1" ht="13.5" thickBot="1" x14ac:dyDescent="0.25">
      <c r="A56" s="196" t="s">
        <v>34</v>
      </c>
      <c r="B56" s="311" t="s">
        <v>33</v>
      </c>
      <c r="C56" s="304"/>
      <c r="D56" s="304"/>
      <c r="E56" s="304"/>
      <c r="F56" s="304"/>
      <c r="G56" s="304"/>
      <c r="H56" s="304"/>
      <c r="I56" s="304"/>
      <c r="J56" s="305"/>
      <c r="K56" s="232" t="s">
        <v>424</v>
      </c>
      <c r="L56" s="197"/>
    </row>
    <row r="57" spans="1:12" s="1" customFormat="1" ht="13.5" thickTop="1" x14ac:dyDescent="0.2"/>
    <row r="58" spans="1:12" s="1" customFormat="1" x14ac:dyDescent="0.2">
      <c r="K58" t="s">
        <v>344</v>
      </c>
      <c r="L58"/>
    </row>
    <row r="59" spans="1:12" s="1" customFormat="1" x14ac:dyDescent="0.2">
      <c r="K59" s="232" t="s">
        <v>314</v>
      </c>
      <c r="L59" s="231" t="s">
        <v>319</v>
      </c>
    </row>
    <row r="60" spans="1:12" s="1" customFormat="1" x14ac:dyDescent="0.2">
      <c r="K60" s="232" t="s">
        <v>342</v>
      </c>
      <c r="L60" t="s">
        <v>343</v>
      </c>
    </row>
    <row r="61" spans="1:12" s="1" customFormat="1" x14ac:dyDescent="0.2">
      <c r="K61" s="232" t="s">
        <v>345</v>
      </c>
      <c r="L61" t="s">
        <v>347</v>
      </c>
    </row>
    <row r="62" spans="1:12" s="1" customFormat="1" x14ac:dyDescent="0.2">
      <c r="K62" s="232" t="s">
        <v>346</v>
      </c>
      <c r="L62" t="s">
        <v>348</v>
      </c>
    </row>
    <row r="63" spans="1:12" s="1" customFormat="1" x14ac:dyDescent="0.2">
      <c r="K63" s="232" t="s">
        <v>315</v>
      </c>
      <c r="L63" s="231" t="s">
        <v>318</v>
      </c>
    </row>
    <row r="64" spans="1:12" s="1" customFormat="1" x14ac:dyDescent="0.2">
      <c r="K64" s="232" t="s">
        <v>316</v>
      </c>
      <c r="L64" s="231" t="s">
        <v>317</v>
      </c>
    </row>
    <row r="65" spans="11:22" s="1" customFormat="1" x14ac:dyDescent="0.2">
      <c r="K65" s="232" t="s">
        <v>285</v>
      </c>
      <c r="L65" t="s">
        <v>320</v>
      </c>
    </row>
    <row r="66" spans="11:22" s="1" customFormat="1" x14ac:dyDescent="0.2">
      <c r="K66" s="232" t="s">
        <v>394</v>
      </c>
      <c r="L66" t="s">
        <v>397</v>
      </c>
    </row>
    <row r="67" spans="11:22" s="1" customFormat="1" x14ac:dyDescent="0.2">
      <c r="K67" s="232" t="s">
        <v>395</v>
      </c>
      <c r="L67" t="s">
        <v>398</v>
      </c>
    </row>
    <row r="68" spans="11:22" s="1" customFormat="1" x14ac:dyDescent="0.2">
      <c r="K68"/>
      <c r="L68"/>
    </row>
    <row r="69" spans="11:22" s="1" customFormat="1" x14ac:dyDescent="0.2">
      <c r="K69" s="232" t="s">
        <v>284</v>
      </c>
      <c r="L69" t="s">
        <v>329</v>
      </c>
    </row>
    <row r="70" spans="11:22" s="1" customFormat="1" x14ac:dyDescent="0.2">
      <c r="K70" s="232" t="s">
        <v>286</v>
      </c>
      <c r="L70" t="s">
        <v>327</v>
      </c>
    </row>
    <row r="71" spans="11:22" s="1" customFormat="1" x14ac:dyDescent="0.2">
      <c r="K71" s="232" t="s">
        <v>351</v>
      </c>
      <c r="L71" t="s">
        <v>419</v>
      </c>
    </row>
    <row r="72" spans="11:22" s="1" customFormat="1" x14ac:dyDescent="0.2">
      <c r="K72" s="232" t="s">
        <v>352</v>
      </c>
      <c r="L72" t="s">
        <v>418</v>
      </c>
    </row>
    <row r="73" spans="11:22" s="1" customFormat="1" x14ac:dyDescent="0.2">
      <c r="K73"/>
      <c r="L73"/>
    </row>
    <row r="74" spans="11:22" s="1" customFormat="1" x14ac:dyDescent="0.2">
      <c r="K74" s="232" t="s">
        <v>362</v>
      </c>
      <c r="L74" s="232" t="s">
        <v>350</v>
      </c>
    </row>
    <row r="75" spans="11:22" s="1" customFormat="1" x14ac:dyDescent="0.2">
      <c r="K75" s="232" t="s">
        <v>363</v>
      </c>
      <c r="L75" s="232" t="s">
        <v>353</v>
      </c>
    </row>
    <row r="76" spans="11:22" s="1" customFormat="1" x14ac:dyDescent="0.2">
      <c r="K76" s="232" t="s">
        <v>364</v>
      </c>
      <c r="L76" s="232" t="s">
        <v>354</v>
      </c>
    </row>
    <row r="77" spans="11:22" s="1" customFormat="1" x14ac:dyDescent="0.2">
      <c r="K77" s="232"/>
    </row>
    <row r="78" spans="11:22" s="1" customFormat="1" x14ac:dyDescent="0.2">
      <c r="K78" s="232" t="s">
        <v>420</v>
      </c>
      <c r="L78" t="s">
        <v>340</v>
      </c>
    </row>
    <row r="79" spans="11:22" s="1" customFormat="1" x14ac:dyDescent="0.2">
      <c r="K79" s="232" t="s">
        <v>208</v>
      </c>
      <c r="L79" s="232" t="s">
        <v>349</v>
      </c>
      <c r="V79" t="s">
        <v>421</v>
      </c>
    </row>
    <row r="80" spans="11:22" s="1" customFormat="1" x14ac:dyDescent="0.2">
      <c r="K80" s="232" t="s">
        <v>358</v>
      </c>
      <c r="L80" t="s">
        <v>357</v>
      </c>
    </row>
    <row r="81" spans="11:12" s="1" customFormat="1" x14ac:dyDescent="0.2"/>
    <row r="82" spans="11:12" s="1" customFormat="1" x14ac:dyDescent="0.2">
      <c r="K82" s="232" t="s">
        <v>369</v>
      </c>
      <c r="L82" t="s">
        <v>375</v>
      </c>
    </row>
    <row r="83" spans="11:12" s="1" customFormat="1" x14ac:dyDescent="0.2">
      <c r="K83" s="232" t="s">
        <v>370</v>
      </c>
      <c r="L83" t="s">
        <v>376</v>
      </c>
    </row>
    <row r="84" spans="11:12" s="1" customFormat="1" x14ac:dyDescent="0.2">
      <c r="K84" s="232" t="s">
        <v>371</v>
      </c>
      <c r="L84" t="s">
        <v>377</v>
      </c>
    </row>
    <row r="85" spans="11:12" s="1" customFormat="1" x14ac:dyDescent="0.2"/>
    <row r="86" spans="11:12" s="1" customFormat="1" x14ac:dyDescent="0.2"/>
    <row r="87" spans="11:12" s="1" customFormat="1" x14ac:dyDescent="0.2"/>
    <row r="88" spans="11:12" s="1" customFormat="1" x14ac:dyDescent="0.2"/>
    <row r="89" spans="11:12" s="1" customFormat="1" x14ac:dyDescent="0.2"/>
    <row r="90" spans="11:12" s="1" customFormat="1" x14ac:dyDescent="0.2"/>
    <row r="91" spans="11:12" s="1" customFormat="1" x14ac:dyDescent="0.2"/>
    <row r="92" spans="11:12" s="1" customFormat="1" x14ac:dyDescent="0.2"/>
    <row r="93" spans="11:12" s="1" customFormat="1" x14ac:dyDescent="0.2"/>
    <row r="94" spans="11:12" s="1" customFormat="1" x14ac:dyDescent="0.2"/>
    <row r="95" spans="11:12" s="1" customFormat="1" x14ac:dyDescent="0.2"/>
    <row r="96" spans="11:12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pans="11:11" s="1" customFormat="1" x14ac:dyDescent="0.2"/>
    <row r="194" spans="11:11" s="1" customFormat="1" x14ac:dyDescent="0.2"/>
    <row r="195" spans="11:11" s="1" customFormat="1" x14ac:dyDescent="0.2"/>
    <row r="196" spans="11:11" s="1" customFormat="1" x14ac:dyDescent="0.2"/>
    <row r="197" spans="11:11" s="1" customFormat="1" x14ac:dyDescent="0.2"/>
    <row r="198" spans="11:11" s="1" customFormat="1" x14ac:dyDescent="0.2"/>
    <row r="199" spans="11:11" x14ac:dyDescent="0.2">
      <c r="K199" s="1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landscape" useFirstPageNumber="1" horizontalDpi="300" verticalDpi="300" r:id="rId1"/>
  <headerFooter alignWithMargins="0">
    <oddHeader>&amp;R&amp;"Times New Roman CE,obyčejné\&amp;16Příloha č. 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199"/>
  <sheetViews>
    <sheetView showGridLines="0" workbookViewId="0">
      <selection activeCell="N16" sqref="N16"/>
    </sheetView>
  </sheetViews>
  <sheetFormatPr defaultColWidth="8.85546875" defaultRowHeight="12.75" x14ac:dyDescent="0.2"/>
  <cols>
    <col min="1" max="1" width="28.7109375" customWidth="1"/>
    <col min="2" max="2" width="7.7109375" customWidth="1"/>
    <col min="3" max="10" width="11" customWidth="1"/>
  </cols>
  <sheetData>
    <row r="1" spans="1:15" s="1" customFormat="1" x14ac:dyDescent="0.2">
      <c r="A1" s="2" t="s">
        <v>133</v>
      </c>
      <c r="B1" s="2"/>
      <c r="C1" s="2"/>
      <c r="D1" s="2"/>
      <c r="E1" s="2"/>
      <c r="F1" s="2"/>
      <c r="G1" s="2"/>
      <c r="H1" s="2"/>
      <c r="J1" s="2"/>
    </row>
    <row r="2" spans="1:15" s="1" customFormat="1" x14ac:dyDescent="0.2"/>
    <row r="3" spans="1:15" s="1" customFormat="1" ht="18.75" x14ac:dyDescent="0.3">
      <c r="A3" s="3" t="s">
        <v>38</v>
      </c>
      <c r="K3" s="287" t="s">
        <v>428</v>
      </c>
      <c r="L3" s="287"/>
      <c r="M3" s="287"/>
      <c r="N3" s="287"/>
      <c r="O3" s="287"/>
    </row>
    <row r="4" spans="1:15" s="1" customFormat="1" x14ac:dyDescent="0.2">
      <c r="K4" s="287" t="s">
        <v>429</v>
      </c>
      <c r="L4" s="287"/>
      <c r="M4" s="287"/>
      <c r="N4" s="287"/>
      <c r="O4" s="287"/>
    </row>
    <row r="5" spans="1:15" s="1" customFormat="1" ht="13.5" thickBot="1" x14ac:dyDescent="0.25">
      <c r="A5" s="20"/>
      <c r="B5" s="36" t="s">
        <v>134</v>
      </c>
      <c r="C5" s="21"/>
      <c r="D5" s="22"/>
      <c r="E5" s="20"/>
      <c r="F5" s="20"/>
      <c r="G5" s="20"/>
    </row>
    <row r="6" spans="1:15" s="1" customFormat="1" ht="14.25" thickTop="1" thickBot="1" x14ac:dyDescent="0.25">
      <c r="B6" s="2" t="s">
        <v>135</v>
      </c>
    </row>
    <row r="7" spans="1:15" s="1" customFormat="1" ht="14.25" thickTop="1" thickBot="1" x14ac:dyDescent="0.25">
      <c r="A7" s="4"/>
      <c r="B7" s="13" t="s">
        <v>0</v>
      </c>
      <c r="C7" s="33">
        <v>2017</v>
      </c>
      <c r="D7" s="33">
        <v>2020</v>
      </c>
      <c r="E7" s="33">
        <v>2025</v>
      </c>
      <c r="F7" s="33">
        <v>2030</v>
      </c>
      <c r="G7" s="33">
        <v>2035</v>
      </c>
      <c r="H7" s="33">
        <v>2040</v>
      </c>
      <c r="I7" s="33">
        <v>2045</v>
      </c>
      <c r="J7" s="233">
        <v>2050</v>
      </c>
    </row>
    <row r="8" spans="1:15" s="1" customFormat="1" ht="14.25" thickTop="1" thickBot="1" x14ac:dyDescent="0.25">
      <c r="A8" s="7"/>
      <c r="B8" s="8"/>
      <c r="C8" s="8"/>
      <c r="D8" s="8"/>
      <c r="E8" s="8"/>
      <c r="F8" s="8"/>
      <c r="G8" s="8"/>
      <c r="H8" s="8"/>
      <c r="I8" s="8"/>
      <c r="J8" s="9"/>
    </row>
    <row r="9" spans="1:15" s="1" customFormat="1" ht="14.25" thickTop="1" thickBot="1" x14ac:dyDescent="0.25">
      <c r="A9" s="5" t="s">
        <v>1</v>
      </c>
      <c r="B9" s="14" t="s">
        <v>2</v>
      </c>
      <c r="C9" s="34">
        <f>'tab. IX'!C9+'tab. IX'!C10</f>
        <v>4973</v>
      </c>
      <c r="D9" s="34">
        <f>'tab. IX'!D9+'tab. IX'!D10</f>
        <v>4962</v>
      </c>
      <c r="E9" s="34">
        <f>'tab. IX'!E9+'tab. IX'!E10</f>
        <v>4959</v>
      </c>
      <c r="F9" s="34">
        <f>'tab. IX'!F9+'tab. IX'!F10</f>
        <v>4956</v>
      </c>
      <c r="G9" s="34">
        <f>'tab. IX'!G9+'tab. IX'!G10</f>
        <v>4953</v>
      </c>
      <c r="H9" s="34">
        <f>'tab. IX'!H9+'tab. IX'!H10</f>
        <v>4950</v>
      </c>
      <c r="I9" s="34">
        <f>'tab. IX'!I9+'tab. IX'!I10</f>
        <v>4947</v>
      </c>
      <c r="J9" s="277">
        <f>'tab. IX'!J9+'tab. IX'!J10</f>
        <v>4944</v>
      </c>
    </row>
    <row r="10" spans="1:15" s="1" customFormat="1" ht="14.25" thickTop="1" thickBot="1" x14ac:dyDescent="0.25">
      <c r="A10" s="7"/>
      <c r="B10" s="8"/>
      <c r="C10" s="23"/>
      <c r="D10" s="23"/>
      <c r="E10" s="23"/>
      <c r="F10" s="23"/>
      <c r="G10" s="23"/>
      <c r="H10" s="23"/>
      <c r="I10" s="23"/>
      <c r="J10" s="24"/>
    </row>
    <row r="11" spans="1:15" s="1" customFormat="1" ht="14.25" thickTop="1" thickBot="1" x14ac:dyDescent="0.25">
      <c r="A11" s="10" t="s">
        <v>3</v>
      </c>
      <c r="B11" s="11"/>
      <c r="C11" s="25"/>
      <c r="D11" s="25"/>
      <c r="E11" s="25"/>
      <c r="F11" s="25"/>
      <c r="G11" s="25"/>
      <c r="H11" s="25"/>
      <c r="I11" s="25"/>
      <c r="J11" s="26"/>
    </row>
    <row r="12" spans="1:15" s="1" customFormat="1" x14ac:dyDescent="0.2">
      <c r="A12" s="12" t="s">
        <v>4</v>
      </c>
      <c r="B12" s="15" t="s">
        <v>2</v>
      </c>
      <c r="C12" s="35">
        <f>'tab. IX'!C16+'tab. IX'!C17</f>
        <v>4817</v>
      </c>
      <c r="D12" s="35">
        <f>'tab. IX'!D16+'tab. IX'!D17</f>
        <v>4817</v>
      </c>
      <c r="E12" s="35">
        <f>'tab. IX'!E16+'tab. IX'!E17</f>
        <v>4817</v>
      </c>
      <c r="F12" s="35">
        <f>'tab. IX'!F16+'tab. IX'!F17</f>
        <v>4817</v>
      </c>
      <c r="G12" s="35">
        <f>'tab. IX'!G16+'tab. IX'!G17</f>
        <v>4817</v>
      </c>
      <c r="H12" s="35">
        <f>'tab. IX'!H16+'tab. IX'!H17</f>
        <v>4817</v>
      </c>
      <c r="I12" s="35">
        <f>'tab. IX'!I16+'tab. IX'!I17</f>
        <v>4817</v>
      </c>
      <c r="J12" s="278">
        <f>'tab. IX'!J16+'tab. IX'!J17</f>
        <v>4817</v>
      </c>
    </row>
    <row r="13" spans="1:15" s="1" customFormat="1" x14ac:dyDescent="0.2">
      <c r="A13" s="12" t="s">
        <v>4</v>
      </c>
      <c r="B13" s="15" t="s">
        <v>5</v>
      </c>
      <c r="C13" s="27">
        <f>IF(C$9&lt;&gt;0,C12/C$9*100,"")</f>
        <v>96.863060526844961</v>
      </c>
      <c r="D13" s="27">
        <f t="shared" ref="D13:J13" si="0">IF(D$9&lt;&gt;0,D12/D$9*100,"")</f>
        <v>97.077791213220479</v>
      </c>
      <c r="E13" s="27">
        <f t="shared" si="0"/>
        <v>97.136519459568461</v>
      </c>
      <c r="F13" s="27">
        <f t="shared" si="0"/>
        <v>97.195318805488299</v>
      </c>
      <c r="G13" s="27">
        <f t="shared" si="0"/>
        <v>97.254189380173628</v>
      </c>
      <c r="H13" s="27">
        <f t="shared" si="0"/>
        <v>97.313131313131322</v>
      </c>
      <c r="I13" s="27">
        <f t="shared" si="0"/>
        <v>97.372144734182328</v>
      </c>
      <c r="J13" s="279">
        <f t="shared" si="0"/>
        <v>97.431229773462775</v>
      </c>
    </row>
    <row r="14" spans="1:15" s="1" customFormat="1" ht="13.5" thickBot="1" x14ac:dyDescent="0.25">
      <c r="A14" s="5" t="s">
        <v>6</v>
      </c>
      <c r="B14" s="14" t="s">
        <v>7</v>
      </c>
      <c r="C14" s="34"/>
      <c r="D14" s="34">
        <f>D12-C12</f>
        <v>0</v>
      </c>
      <c r="E14" s="34">
        <f t="shared" ref="E14:J14" si="1">E12-D12</f>
        <v>0</v>
      </c>
      <c r="F14" s="34">
        <f t="shared" si="1"/>
        <v>0</v>
      </c>
      <c r="G14" s="34">
        <f t="shared" si="1"/>
        <v>0</v>
      </c>
      <c r="H14" s="34">
        <f t="shared" si="1"/>
        <v>0</v>
      </c>
      <c r="I14" s="34">
        <f t="shared" si="1"/>
        <v>0</v>
      </c>
      <c r="J14" s="277">
        <f t="shared" si="1"/>
        <v>0</v>
      </c>
    </row>
    <row r="15" spans="1:15" s="1" customFormat="1" ht="14.25" thickTop="1" thickBot="1" x14ac:dyDescent="0.25">
      <c r="A15" s="7"/>
      <c r="B15" s="8"/>
      <c r="C15" s="23"/>
      <c r="D15" s="23"/>
      <c r="E15" s="23"/>
      <c r="F15" s="23"/>
      <c r="G15" s="23"/>
      <c r="H15" s="23"/>
      <c r="I15" s="23"/>
      <c r="J15" s="24"/>
    </row>
    <row r="16" spans="1:15" s="1" customFormat="1" ht="14.25" thickTop="1" thickBot="1" x14ac:dyDescent="0.25">
      <c r="A16" s="10" t="s">
        <v>8</v>
      </c>
      <c r="B16" s="11"/>
      <c r="C16" s="25"/>
      <c r="D16" s="25"/>
      <c r="E16" s="25"/>
      <c r="F16" s="25"/>
      <c r="G16" s="25"/>
      <c r="H16" s="25"/>
      <c r="I16" s="25"/>
      <c r="J16" s="26"/>
    </row>
    <row r="17" spans="1:10" s="1" customFormat="1" x14ac:dyDescent="0.2">
      <c r="A17" s="12" t="s">
        <v>9</v>
      </c>
      <c r="B17" s="15" t="s">
        <v>2</v>
      </c>
      <c r="C17" s="35">
        <f>'tab. IX'!C24+'tab. IX'!C25</f>
        <v>4817</v>
      </c>
      <c r="D17" s="35">
        <f>'tab. IX'!D24+'tab. IX'!D25</f>
        <v>4817</v>
      </c>
      <c r="E17" s="35">
        <f>'tab. IX'!E24+'tab. IX'!E25</f>
        <v>4817</v>
      </c>
      <c r="F17" s="35">
        <f>'tab. IX'!F24+'tab. IX'!F25</f>
        <v>4817</v>
      </c>
      <c r="G17" s="35">
        <f>'tab. IX'!G24+'tab. IX'!G25</f>
        <v>4817</v>
      </c>
      <c r="H17" s="35">
        <f>'tab. IX'!H24+'tab. IX'!H25</f>
        <v>4817</v>
      </c>
      <c r="I17" s="35">
        <f>'tab. IX'!I24+'tab. IX'!I25</f>
        <v>4817</v>
      </c>
      <c r="J17" s="278">
        <f>'tab. IX'!J24+'tab. IX'!J25</f>
        <v>4817</v>
      </c>
    </row>
    <row r="18" spans="1:10" s="1" customFormat="1" x14ac:dyDescent="0.2">
      <c r="A18" s="12" t="s">
        <v>9</v>
      </c>
      <c r="B18" s="15" t="s">
        <v>5</v>
      </c>
      <c r="C18" s="27">
        <f t="shared" ref="C18:J18" si="2">IF(C$9&lt;&gt;0,C17/C$9*100,"")</f>
        <v>96.863060526844961</v>
      </c>
      <c r="D18" s="27">
        <f t="shared" si="2"/>
        <v>97.077791213220479</v>
      </c>
      <c r="E18" s="27">
        <f t="shared" si="2"/>
        <v>97.136519459568461</v>
      </c>
      <c r="F18" s="27">
        <f t="shared" si="2"/>
        <v>97.195318805488299</v>
      </c>
      <c r="G18" s="27">
        <f t="shared" si="2"/>
        <v>97.254189380173628</v>
      </c>
      <c r="H18" s="27">
        <f t="shared" si="2"/>
        <v>97.313131313131322</v>
      </c>
      <c r="I18" s="27">
        <f t="shared" si="2"/>
        <v>97.372144734182328</v>
      </c>
      <c r="J18" s="279">
        <f t="shared" si="2"/>
        <v>97.431229773462775</v>
      </c>
    </row>
    <row r="19" spans="1:10" s="1" customFormat="1" x14ac:dyDescent="0.2">
      <c r="A19" s="12" t="s">
        <v>10</v>
      </c>
      <c r="B19" s="15" t="s">
        <v>2</v>
      </c>
      <c r="C19" s="35">
        <f>'tab. IX'!C30+'tab. IX'!C31</f>
        <v>156</v>
      </c>
      <c r="D19" s="35">
        <f>'tab. IX'!D30+'tab. IX'!D31</f>
        <v>145</v>
      </c>
      <c r="E19" s="35">
        <f>'tab. IX'!E30+'tab. IX'!E31</f>
        <v>142</v>
      </c>
      <c r="F19" s="35">
        <f>'tab. IX'!F30+'tab. IX'!F31</f>
        <v>139</v>
      </c>
      <c r="G19" s="35">
        <f>'tab. IX'!G30+'tab. IX'!G31</f>
        <v>136</v>
      </c>
      <c r="H19" s="35">
        <f>'tab. IX'!H30+'tab. IX'!H31</f>
        <v>133</v>
      </c>
      <c r="I19" s="35">
        <f>'tab. IX'!I30+'tab. IX'!I31</f>
        <v>130</v>
      </c>
      <c r="J19" s="278">
        <f>'tab. IX'!J30+'tab. IX'!J31</f>
        <v>127</v>
      </c>
    </row>
    <row r="20" spans="1:10" s="1" customFormat="1" ht="13.5" thickBot="1" x14ac:dyDescent="0.25">
      <c r="A20" s="5" t="s">
        <v>10</v>
      </c>
      <c r="B20" s="14" t="s">
        <v>5</v>
      </c>
      <c r="C20" s="28">
        <f t="shared" ref="C20:J20" si="3">IF(C$9&lt;&gt;0,C19/C$9*100,"")</f>
        <v>3.1369394731550369</v>
      </c>
      <c r="D20" s="28">
        <f t="shared" si="3"/>
        <v>2.9222087867795241</v>
      </c>
      <c r="E20" s="28">
        <f t="shared" si="3"/>
        <v>2.8634805404315387</v>
      </c>
      <c r="F20" s="28">
        <f t="shared" si="3"/>
        <v>2.8046811945117032</v>
      </c>
      <c r="G20" s="28">
        <f t="shared" si="3"/>
        <v>2.7458106198263681</v>
      </c>
      <c r="H20" s="28">
        <f t="shared" si="3"/>
        <v>2.6868686868686869</v>
      </c>
      <c r="I20" s="28">
        <f t="shared" si="3"/>
        <v>2.6278552658176673</v>
      </c>
      <c r="J20" s="280">
        <f t="shared" si="3"/>
        <v>2.5687702265372168</v>
      </c>
    </row>
    <row r="21" spans="1:10" s="1" customFormat="1" ht="14.25" thickTop="1" thickBot="1" x14ac:dyDescent="0.25">
      <c r="A21" s="7"/>
      <c r="B21" s="16"/>
      <c r="C21" s="23"/>
      <c r="D21" s="23"/>
      <c r="E21" s="23"/>
      <c r="F21" s="23"/>
      <c r="G21" s="23"/>
      <c r="H21" s="23"/>
      <c r="I21" s="23"/>
      <c r="J21" s="24"/>
    </row>
    <row r="22" spans="1:10" s="1" customFormat="1" ht="13.5" thickTop="1" x14ac:dyDescent="0.2">
      <c r="A22" s="12" t="s">
        <v>11</v>
      </c>
      <c r="B22" s="15" t="s">
        <v>12</v>
      </c>
      <c r="C22" s="29">
        <f>C23+C27+C29/1000</f>
        <v>0.28161488830685694</v>
      </c>
      <c r="D22" s="29">
        <f t="shared" ref="D22:J22" si="4">D23+D27+D29/1000</f>
        <v>0.28242785142502846</v>
      </c>
      <c r="E22" s="29">
        <f t="shared" si="4"/>
        <v>0.2826237922045714</v>
      </c>
      <c r="F22" s="29">
        <f t="shared" si="4"/>
        <v>0.28281973298411417</v>
      </c>
      <c r="G22" s="29">
        <f t="shared" si="4"/>
        <v>0.28301567376365711</v>
      </c>
      <c r="H22" s="29">
        <f t="shared" si="4"/>
        <v>0.28321161454319987</v>
      </c>
      <c r="I22" s="29">
        <f t="shared" si="4"/>
        <v>0.28340755532274281</v>
      </c>
      <c r="J22" s="281">
        <f t="shared" si="4"/>
        <v>0.28360349610228569</v>
      </c>
    </row>
    <row r="23" spans="1:10" s="1" customFormat="1" x14ac:dyDescent="0.2">
      <c r="A23" s="12" t="s">
        <v>13</v>
      </c>
      <c r="B23" s="15" t="s">
        <v>12</v>
      </c>
      <c r="C23" s="29">
        <f>'tab. X'!C17*365/1000000</f>
        <v>0.27876788830685695</v>
      </c>
      <c r="D23" s="29">
        <f>'tab. X'!D17*365/1000000</f>
        <v>0.27978160142502845</v>
      </c>
      <c r="E23" s="29">
        <f>'tab. X'!E17*365/1000000</f>
        <v>0.28003229220457138</v>
      </c>
      <c r="F23" s="29">
        <f>'tab. X'!F17*365/1000000</f>
        <v>0.28028298298411419</v>
      </c>
      <c r="G23" s="29">
        <f>'tab. X'!G17*365/1000000</f>
        <v>0.28053367376365712</v>
      </c>
      <c r="H23" s="29">
        <f>'tab. X'!H17*365/1000000</f>
        <v>0.28078436454319988</v>
      </c>
      <c r="I23" s="29">
        <f>'tab. X'!I17*365/1000000</f>
        <v>0.28103505532274281</v>
      </c>
      <c r="J23" s="281">
        <f>'tab. X'!J17*365/1000000</f>
        <v>0.28128574610228568</v>
      </c>
    </row>
    <row r="24" spans="1:10" s="1" customFormat="1" x14ac:dyDescent="0.2">
      <c r="A24" s="12" t="s">
        <v>13</v>
      </c>
      <c r="B24" s="15" t="s">
        <v>5</v>
      </c>
      <c r="C24" s="27">
        <f>IF(C$22&lt;&gt;0,C23/C$22*100,"")</f>
        <v>98.989044926879785</v>
      </c>
      <c r="D24" s="27">
        <f t="shared" ref="D24:J24" si="5">IF(D$22&lt;&gt;0,D23/D$22*100,"")</f>
        <v>99.063035041817585</v>
      </c>
      <c r="E24" s="27">
        <f t="shared" si="5"/>
        <v>99.083056674108946</v>
      </c>
      <c r="F24" s="27">
        <f t="shared" si="5"/>
        <v>99.103050563963848</v>
      </c>
      <c r="G24" s="27">
        <f t="shared" si="5"/>
        <v>99.123016769003172</v>
      </c>
      <c r="H24" s="27">
        <f t="shared" si="5"/>
        <v>99.142955346688382</v>
      </c>
      <c r="I24" s="27">
        <f t="shared" si="5"/>
        <v>99.162866354322063</v>
      </c>
      <c r="J24" s="279">
        <f t="shared" si="5"/>
        <v>99.182749849048378</v>
      </c>
    </row>
    <row r="25" spans="1:10" s="1" customFormat="1" x14ac:dyDescent="0.2">
      <c r="A25" s="12" t="s">
        <v>14</v>
      </c>
      <c r="B25" s="15" t="s">
        <v>12</v>
      </c>
      <c r="C25" s="29"/>
      <c r="D25" s="29">
        <f>D23-C23</f>
        <v>1.0137131181714998E-3</v>
      </c>
      <c r="E25" s="29">
        <f t="shared" ref="E25:J25" si="6">E23-D23</f>
        <v>2.5069077954292807E-4</v>
      </c>
      <c r="F25" s="29">
        <f t="shared" si="6"/>
        <v>2.5069077954281704E-4</v>
      </c>
      <c r="G25" s="29">
        <f t="shared" si="6"/>
        <v>2.5069077954292807E-4</v>
      </c>
      <c r="H25" s="29">
        <f t="shared" si="6"/>
        <v>2.5069077954276153E-4</v>
      </c>
      <c r="I25" s="29">
        <f t="shared" si="6"/>
        <v>2.5069077954292807E-4</v>
      </c>
      <c r="J25" s="281">
        <f t="shared" si="6"/>
        <v>2.5069077954287255E-4</v>
      </c>
    </row>
    <row r="26" spans="1:10" s="1" customFormat="1" x14ac:dyDescent="0.2">
      <c r="A26" s="12" t="s">
        <v>14</v>
      </c>
      <c r="B26" s="15" t="s">
        <v>5</v>
      </c>
      <c r="C26" s="27"/>
      <c r="D26" s="27">
        <f>IF(D$23&lt;&gt;0,D25/D$23*100,"")</f>
        <v>0.36232300945033336</v>
      </c>
      <c r="E26" s="27">
        <f t="shared" ref="E26:J26" si="7">IF(E$23&lt;&gt;0,E25/E$23*100,"")</f>
        <v>8.9522096744396706E-2</v>
      </c>
      <c r="F26" s="27">
        <f t="shared" si="7"/>
        <v>8.9442026366982702E-2</v>
      </c>
      <c r="G26" s="27">
        <f t="shared" si="7"/>
        <v>8.9362099094787831E-2</v>
      </c>
      <c r="H26" s="27">
        <f t="shared" si="7"/>
        <v>8.9282314544331276E-2</v>
      </c>
      <c r="I26" s="27">
        <f t="shared" si="7"/>
        <v>8.920267233389545E-2</v>
      </c>
      <c r="J26" s="279">
        <f t="shared" si="7"/>
        <v>8.9123172082709201E-2</v>
      </c>
    </row>
    <row r="27" spans="1:10" s="1" customFormat="1" x14ac:dyDescent="0.2">
      <c r="A27" s="12" t="s">
        <v>15</v>
      </c>
      <c r="B27" s="15" t="s">
        <v>12</v>
      </c>
      <c r="C27" s="29">
        <f>'tab. X'!C18*365/1000000</f>
        <v>0</v>
      </c>
      <c r="D27" s="29">
        <f>'tab. X'!D18*365/1000000</f>
        <v>0</v>
      </c>
      <c r="E27" s="29">
        <f>'tab. X'!E18*365/1000000</f>
        <v>0</v>
      </c>
      <c r="F27" s="29">
        <f>'tab. X'!F18*365/1000000</f>
        <v>0</v>
      </c>
      <c r="G27" s="29">
        <f>'tab. X'!G18*365/1000000</f>
        <v>0</v>
      </c>
      <c r="H27" s="29">
        <f>'tab. X'!H18*365/1000000</f>
        <v>0</v>
      </c>
      <c r="I27" s="29">
        <f>'tab. X'!I18*365/1000000</f>
        <v>0</v>
      </c>
      <c r="J27" s="281">
        <f>'tab. X'!J18*365/1000000</f>
        <v>0</v>
      </c>
    </row>
    <row r="28" spans="1:10" s="1" customFormat="1" x14ac:dyDescent="0.2">
      <c r="A28" s="12" t="s">
        <v>15</v>
      </c>
      <c r="B28" s="15" t="s">
        <v>5</v>
      </c>
      <c r="C28" s="27">
        <f>IF(C$22&lt;&gt;0,C27/C$22*100,"")</f>
        <v>0</v>
      </c>
      <c r="D28" s="27">
        <f t="shared" ref="D28:J28" si="8">IF(D$22&lt;&gt;0,D27/D$22*100,"")</f>
        <v>0</v>
      </c>
      <c r="E28" s="27">
        <f t="shared" si="8"/>
        <v>0</v>
      </c>
      <c r="F28" s="27">
        <f t="shared" si="8"/>
        <v>0</v>
      </c>
      <c r="G28" s="27">
        <f t="shared" si="8"/>
        <v>0</v>
      </c>
      <c r="H28" s="27">
        <f t="shared" si="8"/>
        <v>0</v>
      </c>
      <c r="I28" s="27">
        <f t="shared" si="8"/>
        <v>0</v>
      </c>
      <c r="J28" s="279">
        <f t="shared" si="8"/>
        <v>0</v>
      </c>
    </row>
    <row r="29" spans="1:10" s="1" customFormat="1" x14ac:dyDescent="0.2">
      <c r="A29" s="12" t="s">
        <v>16</v>
      </c>
      <c r="B29" s="15" t="s">
        <v>136</v>
      </c>
      <c r="C29" s="29">
        <f>'tab. X'!C19*365/1000</f>
        <v>2.847</v>
      </c>
      <c r="D29" s="29">
        <f>'tab. X'!D19*365/1000</f>
        <v>2.6462500000000002</v>
      </c>
      <c r="E29" s="29">
        <f>'tab. X'!E19*365/1000</f>
        <v>2.5914999999999999</v>
      </c>
      <c r="F29" s="29">
        <f>'tab. X'!F19*365/1000</f>
        <v>2.5367500000000001</v>
      </c>
      <c r="G29" s="29">
        <f>'tab. X'!G19*365/1000</f>
        <v>2.4820000000000002</v>
      </c>
      <c r="H29" s="29">
        <f>'tab. X'!H19*365/1000</f>
        <v>2.4272499999999999</v>
      </c>
      <c r="I29" s="29">
        <f>'tab. X'!I19*365/1000</f>
        <v>2.3725000000000001</v>
      </c>
      <c r="J29" s="281">
        <f>'tab. X'!J19*365/1000</f>
        <v>2.3177500000000002</v>
      </c>
    </row>
    <row r="30" spans="1:10" s="1" customFormat="1" ht="13.5" thickBot="1" x14ac:dyDescent="0.25">
      <c r="A30" s="5" t="s">
        <v>16</v>
      </c>
      <c r="B30" s="14" t="s">
        <v>5</v>
      </c>
      <c r="C30" s="28">
        <f>IF(C$22&lt;&gt;0,C29/C$22*0.1,"")</f>
        <v>1.0109550731202159</v>
      </c>
      <c r="D30" s="28">
        <f t="shared" ref="D30:J30" si="9">IF(D$22&lt;&gt;0,D29/D$22*0.1,"")</f>
        <v>0.93696495818241121</v>
      </c>
      <c r="E30" s="28">
        <f t="shared" si="9"/>
        <v>0.91694332589104754</v>
      </c>
      <c r="F30" s="28">
        <f t="shared" si="9"/>
        <v>0.89694943603616517</v>
      </c>
      <c r="G30" s="28">
        <f t="shared" si="9"/>
        <v>0.8769832309968415</v>
      </c>
      <c r="H30" s="28">
        <f t="shared" si="9"/>
        <v>0.85704465331161694</v>
      </c>
      <c r="I30" s="28">
        <f t="shared" si="9"/>
        <v>0.83713364567793946</v>
      </c>
      <c r="J30" s="280">
        <f t="shared" si="9"/>
        <v>0.81725015095161957</v>
      </c>
    </row>
    <row r="31" spans="1:10" s="1" customFormat="1" ht="14.25" thickTop="1" thickBot="1" x14ac:dyDescent="0.25">
      <c r="A31" s="7"/>
      <c r="B31" s="8"/>
      <c r="C31" s="23"/>
      <c r="D31" s="23"/>
      <c r="E31" s="23"/>
      <c r="F31" s="23"/>
      <c r="G31" s="23"/>
      <c r="H31" s="23"/>
      <c r="I31" s="23"/>
      <c r="J31" s="24"/>
    </row>
    <row r="32" spans="1:10" s="1" customFormat="1" ht="13.5" thickTop="1" x14ac:dyDescent="0.2">
      <c r="A32" s="12" t="s">
        <v>17</v>
      </c>
      <c r="B32" s="15" t="s">
        <v>18</v>
      </c>
      <c r="C32" s="35">
        <f>'tab. IX'!C44</f>
        <v>1</v>
      </c>
      <c r="D32" s="35">
        <f>'tab. IX'!D44</f>
        <v>1</v>
      </c>
      <c r="E32" s="35">
        <f>'tab. IX'!E44</f>
        <v>1</v>
      </c>
      <c r="F32" s="35">
        <f>'tab. IX'!F44</f>
        <v>1</v>
      </c>
      <c r="G32" s="35">
        <f>'tab. IX'!G44</f>
        <v>1</v>
      </c>
      <c r="H32" s="35">
        <f>'tab. IX'!H44</f>
        <v>1</v>
      </c>
      <c r="I32" s="35">
        <f>'tab. IX'!I44</f>
        <v>1</v>
      </c>
      <c r="J32" s="278">
        <f>'tab. IX'!J44</f>
        <v>1</v>
      </c>
    </row>
    <row r="33" spans="1:10" s="1" customFormat="1" x14ac:dyDescent="0.2">
      <c r="A33" s="12" t="s">
        <v>19</v>
      </c>
      <c r="B33" s="15" t="s">
        <v>20</v>
      </c>
      <c r="C33" s="29">
        <f>'tab. IX'!C45</f>
        <v>868</v>
      </c>
      <c r="D33" s="29">
        <f>'tab. IX'!D45</f>
        <v>868</v>
      </c>
      <c r="E33" s="29">
        <f>'tab. IX'!E45</f>
        <v>868</v>
      </c>
      <c r="F33" s="29">
        <f>'tab. IX'!F45</f>
        <v>868</v>
      </c>
      <c r="G33" s="29">
        <f>'tab. IX'!G45</f>
        <v>868</v>
      </c>
      <c r="H33" s="29">
        <f>'tab. IX'!H45</f>
        <v>868</v>
      </c>
      <c r="I33" s="29">
        <f>'tab. IX'!I45</f>
        <v>868</v>
      </c>
      <c r="J33" s="281">
        <f>'tab. IX'!J45</f>
        <v>868</v>
      </c>
    </row>
    <row r="34" spans="1:10" s="1" customFormat="1" x14ac:dyDescent="0.2">
      <c r="A34" s="12" t="s">
        <v>21</v>
      </c>
      <c r="B34" s="15" t="s">
        <v>20</v>
      </c>
      <c r="C34" s="29"/>
      <c r="D34" s="29">
        <f>D33-C33</f>
        <v>0</v>
      </c>
      <c r="E34" s="29">
        <f t="shared" ref="E34:J34" si="10">E33-D33</f>
        <v>0</v>
      </c>
      <c r="F34" s="29">
        <f t="shared" si="10"/>
        <v>0</v>
      </c>
      <c r="G34" s="29">
        <f t="shared" si="10"/>
        <v>0</v>
      </c>
      <c r="H34" s="29">
        <f t="shared" si="10"/>
        <v>0</v>
      </c>
      <c r="I34" s="29">
        <f t="shared" si="10"/>
        <v>0</v>
      </c>
      <c r="J34" s="281">
        <f t="shared" si="10"/>
        <v>0</v>
      </c>
    </row>
    <row r="35" spans="1:10" s="1" customFormat="1" x14ac:dyDescent="0.2">
      <c r="A35" s="12" t="s">
        <v>22</v>
      </c>
      <c r="B35" s="15" t="s">
        <v>20</v>
      </c>
      <c r="C35" s="29">
        <f>IF('tab. VI pom'!C33-'tab. X'!C34 &gt;0,'tab. VI pom'!C33-'tab. X'!C34,"")</f>
        <v>104.25236080313152</v>
      </c>
      <c r="D35" s="29">
        <f>IF('tab. VI pom'!D33-'tab. X'!D34 &gt;0,'tab. VI pom'!D33-'tab. X'!D34,"")</f>
        <v>101.47506458896316</v>
      </c>
      <c r="E35" s="29">
        <f>IF('tab. VI pom'!E33-'tab. X'!E34 &gt;0,'tab. VI pom'!E33-'tab. X'!E34,"")</f>
        <v>100.78824053542098</v>
      </c>
      <c r="F35" s="29">
        <f>IF('tab. VI pom'!F33-'tab. X'!F34 &gt;0,'tab. VI pom'!F33-'tab. X'!F34,"")</f>
        <v>100.10141648187891</v>
      </c>
      <c r="G35" s="29">
        <f>IF('tab. VI pom'!G33-'tab. X'!G34 &gt;0,'tab. VI pom'!G33-'tab. X'!G34,"")</f>
        <v>99.414592428336732</v>
      </c>
      <c r="H35" s="29">
        <f>IF('tab. VI pom'!H33-'tab. X'!H34 &gt;0,'tab. VI pom'!H33-'tab. X'!H34,"")</f>
        <v>98.727768374794778</v>
      </c>
      <c r="I35" s="29">
        <f>IF('tab. VI pom'!I33-'tab. X'!I34 &gt;0,'tab. VI pom'!I33-'tab. X'!I34,"")</f>
        <v>98.040944321252709</v>
      </c>
      <c r="J35" s="281">
        <f>IF('tab. VI pom'!J33-'tab. X'!J34 &gt;0,'tab. VI pom'!J33-'tab. X'!J34,"")</f>
        <v>97.354120267710414</v>
      </c>
    </row>
    <row r="36" spans="1:10" s="1" customFormat="1" ht="13.5" thickBot="1" x14ac:dyDescent="0.25">
      <c r="A36" s="5" t="s">
        <v>23</v>
      </c>
      <c r="B36" s="14" t="s">
        <v>20</v>
      </c>
      <c r="C36" s="30" t="str">
        <f>IF('tab. VI pom'!C33-'tab. X'!C34 &lt;0,'tab. VI pom'!C33-'tab. X'!C34,"")</f>
        <v/>
      </c>
      <c r="D36" s="30" t="str">
        <f>IF('tab. VI pom'!D33-'tab. X'!D34 &lt;0,'tab. VI pom'!D33-'tab. X'!D34,"")</f>
        <v/>
      </c>
      <c r="E36" s="30" t="str">
        <f>IF('tab. VI pom'!E33-'tab. X'!E34 &lt;0,'tab. VI pom'!E33-'tab. X'!E34,"")</f>
        <v/>
      </c>
      <c r="F36" s="30" t="str">
        <f>IF('tab. VI pom'!F33-'tab. X'!F34 &lt;0,'tab. VI pom'!F33-'tab. X'!F34,"")</f>
        <v/>
      </c>
      <c r="G36" s="30" t="str">
        <f>IF('tab. VI pom'!G33-'tab. X'!G34 &lt;0,'tab. VI pom'!G33-'tab. X'!G34,"")</f>
        <v/>
      </c>
      <c r="H36" s="30" t="str">
        <f>IF('tab. VI pom'!H33-'tab. X'!H34 &lt;0,'tab. VI pom'!H33-'tab. X'!H34,"")</f>
        <v/>
      </c>
      <c r="I36" s="30" t="str">
        <f>IF('tab. VI pom'!I33-'tab. X'!I34 &lt;0,'tab. VI pom'!I33-'tab. X'!I34,"")</f>
        <v/>
      </c>
      <c r="J36" s="282" t="str">
        <f>IF('tab. VI pom'!J33-'tab. X'!J34 &lt;0,'tab. VI pom'!J33-'tab. X'!J34,"")</f>
        <v/>
      </c>
    </row>
    <row r="37" spans="1:10" s="1" customFormat="1" ht="14.25" thickTop="1" thickBot="1" x14ac:dyDescent="0.25">
      <c r="A37" s="7"/>
      <c r="B37" s="8"/>
      <c r="C37" s="23"/>
      <c r="D37" s="23"/>
      <c r="E37" s="23"/>
      <c r="F37" s="23"/>
      <c r="G37" s="23"/>
      <c r="H37" s="23"/>
      <c r="I37" s="23"/>
      <c r="J37" s="24"/>
    </row>
    <row r="38" spans="1:10" s="1" customFormat="1" ht="13.5" thickTop="1" x14ac:dyDescent="0.2">
      <c r="A38" s="12" t="s">
        <v>24</v>
      </c>
      <c r="B38" s="15" t="s">
        <v>25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283">
        <v>0</v>
      </c>
    </row>
    <row r="39" spans="1:10" s="1" customFormat="1" x14ac:dyDescent="0.2">
      <c r="A39" s="12" t="s">
        <v>21</v>
      </c>
      <c r="B39" s="15" t="s">
        <v>25</v>
      </c>
      <c r="C39" s="31"/>
      <c r="D39" s="31">
        <f>D38-C38</f>
        <v>0</v>
      </c>
      <c r="E39" s="31">
        <f t="shared" ref="E39:J39" si="11">E38-D38</f>
        <v>0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283">
        <f t="shared" si="11"/>
        <v>0</v>
      </c>
    </row>
    <row r="40" spans="1:10" s="1" customFormat="1" x14ac:dyDescent="0.2">
      <c r="A40" s="12" t="s">
        <v>21</v>
      </c>
      <c r="B40" s="15" t="s">
        <v>5</v>
      </c>
      <c r="C40" s="27"/>
      <c r="D40" s="27">
        <f>IF('tab. IX'!C47&lt;&gt;0,D39/'tab. IX'!C47*100,IF(D39&lt;&gt;0,100,""))</f>
        <v>0</v>
      </c>
      <c r="E40" s="27">
        <f>IF('tab. IX'!D47&lt;&gt;0,E39/'tab. IX'!D47*100,IF(E39&lt;&gt;0,100,""))</f>
        <v>0</v>
      </c>
      <c r="F40" s="27">
        <f>IF('tab. IX'!E47&lt;&gt;0,F39/'tab. IX'!E47*100,IF(F39&lt;&gt;0,100,""))</f>
        <v>0</v>
      </c>
      <c r="G40" s="27">
        <f>IF('tab. IX'!F47&lt;&gt;0,G39/'tab. IX'!F47*100,IF(G39&lt;&gt;0,100,""))</f>
        <v>0</v>
      </c>
      <c r="H40" s="27">
        <f>IF('tab. IX'!G47&lt;&gt;0,H39/'tab. IX'!G47*100,IF(H39&lt;&gt;0,100,""))</f>
        <v>0</v>
      </c>
      <c r="I40" s="27">
        <f>IF('tab. IX'!H47&lt;&gt;0,I39/'tab. IX'!H47*100,IF(I39&lt;&gt;0,100,""))</f>
        <v>0</v>
      </c>
      <c r="J40" s="279">
        <f>IF('tab. IX'!I47&lt;&gt;0,J39/'tab. IX'!I47*100,IF(J39&lt;&gt;0,100,""))</f>
        <v>0</v>
      </c>
    </row>
    <row r="41" spans="1:10" s="1" customFormat="1" x14ac:dyDescent="0.2">
      <c r="A41" s="12" t="s">
        <v>26</v>
      </c>
      <c r="B41" s="15" t="s">
        <v>25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283">
        <v>0</v>
      </c>
    </row>
    <row r="42" spans="1:10" s="1" customFormat="1" x14ac:dyDescent="0.2">
      <c r="A42" s="12" t="s">
        <v>21</v>
      </c>
      <c r="B42" s="15" t="s">
        <v>25</v>
      </c>
      <c r="C42" s="31"/>
      <c r="D42" s="31">
        <f t="shared" ref="D42:J42" si="12">D41-C41</f>
        <v>0</v>
      </c>
      <c r="E42" s="31">
        <f t="shared" si="12"/>
        <v>0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283">
        <f t="shared" si="12"/>
        <v>0</v>
      </c>
    </row>
    <row r="43" spans="1:10" s="1" customFormat="1" ht="13.5" thickBot="1" x14ac:dyDescent="0.25">
      <c r="A43" s="5" t="s">
        <v>21</v>
      </c>
      <c r="B43" s="14" t="s">
        <v>5</v>
      </c>
      <c r="C43" s="28"/>
      <c r="D43" s="28">
        <f>IF('tab. IX'!C47&lt;&gt;0,D42/'tab. IX'!C47*100,IF(D42&lt;&gt;0,100,""))</f>
        <v>0</v>
      </c>
      <c r="E43" s="28">
        <f>IF('tab. IX'!D47&lt;&gt;0,E42/'tab. IX'!D47*100,IF(E42&lt;&gt;0,100,""))</f>
        <v>0</v>
      </c>
      <c r="F43" s="28">
        <f>IF('tab. IX'!E47&lt;&gt;0,F42/'tab. IX'!E47*100,IF(F42&lt;&gt;0,100,""))</f>
        <v>0</v>
      </c>
      <c r="G43" s="28">
        <f>IF('tab. IX'!F47&lt;&gt;0,G42/'tab. IX'!F47*100,IF(G42&lt;&gt;0,100,""))</f>
        <v>0</v>
      </c>
      <c r="H43" s="28">
        <f>IF('tab. IX'!G47&lt;&gt;0,H42/'tab. IX'!G47*100,IF(H42&lt;&gt;0,100,""))</f>
        <v>0</v>
      </c>
      <c r="I43" s="28">
        <f>IF('tab. IX'!H47&lt;&gt;0,I42/'tab. IX'!H47*100,IF(I42&lt;&gt;0,100,""))</f>
        <v>0</v>
      </c>
      <c r="J43" s="280">
        <f>IF('tab. IX'!I47&lt;&gt;0,J42/'tab. IX'!I47*100,IF(J42&lt;&gt;0,100,""))</f>
        <v>0</v>
      </c>
    </row>
    <row r="44" spans="1:10" s="1" customFormat="1" ht="14.25" thickTop="1" thickBot="1" x14ac:dyDescent="0.25">
      <c r="A44" s="7"/>
      <c r="B44" s="16"/>
      <c r="C44" s="23"/>
      <c r="D44" s="23"/>
      <c r="E44" s="23"/>
      <c r="F44" s="23"/>
      <c r="G44" s="23"/>
      <c r="H44" s="23"/>
      <c r="I44" s="23"/>
      <c r="J44" s="24"/>
    </row>
    <row r="45" spans="1:10" s="1" customFormat="1" ht="14.25" thickTop="1" thickBot="1" x14ac:dyDescent="0.25">
      <c r="A45" s="10" t="s">
        <v>27</v>
      </c>
      <c r="B45" s="17"/>
      <c r="C45" s="25"/>
      <c r="D45" s="25"/>
      <c r="E45" s="25"/>
      <c r="F45" s="25"/>
      <c r="G45" s="25"/>
      <c r="H45" s="25"/>
      <c r="I45" s="25"/>
      <c r="J45" s="26"/>
    </row>
    <row r="46" spans="1:10" s="1" customFormat="1" x14ac:dyDescent="0.2">
      <c r="A46" s="12" t="s">
        <v>28</v>
      </c>
      <c r="B46" s="15" t="s">
        <v>29</v>
      </c>
      <c r="C46" s="29">
        <f>'tab. X'!C12*365/1000</f>
        <v>107.20050000000001</v>
      </c>
      <c r="D46" s="29">
        <f>'tab. X'!D12*365/1000</f>
        <v>107.08005</v>
      </c>
      <c r="E46" s="29">
        <f>'tab. X'!E12*365/1000</f>
        <v>107.0472</v>
      </c>
      <c r="F46" s="29">
        <f>'tab. X'!F12*365/1000</f>
        <v>107.01435000000001</v>
      </c>
      <c r="G46" s="29">
        <f>'tab. X'!G12*365/1000</f>
        <v>106.98150000000001</v>
      </c>
      <c r="H46" s="29">
        <f>'tab. X'!H12*365/1000</f>
        <v>106.94865</v>
      </c>
      <c r="I46" s="29">
        <f>'tab. X'!I12*365/1000</f>
        <v>106.9158</v>
      </c>
      <c r="J46" s="281">
        <f>'tab. X'!J12*365/1000</f>
        <v>106.88294999999999</v>
      </c>
    </row>
    <row r="47" spans="1:10" s="1" customFormat="1" x14ac:dyDescent="0.2">
      <c r="A47" s="12" t="s">
        <v>30</v>
      </c>
      <c r="B47" s="15" t="s">
        <v>29</v>
      </c>
      <c r="C47" s="29">
        <f>'tab. X'!C13*365/1000</f>
        <v>98.267125000000021</v>
      </c>
      <c r="D47" s="29">
        <f>'tab. X'!D13*365/1000</f>
        <v>98.156712500000012</v>
      </c>
      <c r="E47" s="29">
        <f>'tab. X'!E13*365/1000</f>
        <v>98.126599999999996</v>
      </c>
      <c r="F47" s="29">
        <f>'tab. X'!F13*365/1000</f>
        <v>98.096487500000009</v>
      </c>
      <c r="G47" s="29">
        <f>'tab. X'!G13*365/1000</f>
        <v>98.066374999999994</v>
      </c>
      <c r="H47" s="29">
        <f>'tab. X'!H13*365/1000</f>
        <v>98.036262499999992</v>
      </c>
      <c r="I47" s="29">
        <f>'tab. X'!I13*365/1000</f>
        <v>98.006149999999991</v>
      </c>
      <c r="J47" s="281">
        <f>'tab. X'!J13*365/1000</f>
        <v>97.976037500000004</v>
      </c>
    </row>
    <row r="48" spans="1:10" s="1" customFormat="1" ht="13.5" thickBot="1" x14ac:dyDescent="0.25">
      <c r="A48" s="5" t="s">
        <v>31</v>
      </c>
      <c r="B48" s="14" t="s">
        <v>29</v>
      </c>
      <c r="C48" s="30">
        <f>'tab. X'!C14*365/1000</f>
        <v>214.40100000000001</v>
      </c>
      <c r="D48" s="30">
        <f>'tab. X'!D14*365/1000</f>
        <v>214.1601</v>
      </c>
      <c r="E48" s="30">
        <f>'tab. X'!E14*365/1000</f>
        <v>214.09440000000001</v>
      </c>
      <c r="F48" s="30">
        <f>'tab. X'!F14*365/1000</f>
        <v>214.02870000000001</v>
      </c>
      <c r="G48" s="30">
        <f>'tab. X'!G14*365/1000</f>
        <v>213.96300000000002</v>
      </c>
      <c r="H48" s="30">
        <f>'tab. X'!H14*365/1000</f>
        <v>213.8973</v>
      </c>
      <c r="I48" s="30">
        <f>'tab. X'!I14*365/1000</f>
        <v>213.83160000000001</v>
      </c>
      <c r="J48" s="282">
        <f>'tab. X'!J14*365/1000</f>
        <v>213.76589999999999</v>
      </c>
    </row>
    <row r="49" spans="1:10" s="1" customFormat="1" ht="14.25" thickTop="1" thickBot="1" x14ac:dyDescent="0.25">
      <c r="A49" s="7"/>
      <c r="B49" s="16"/>
      <c r="C49" s="23"/>
      <c r="D49" s="23"/>
      <c r="E49" s="23"/>
      <c r="F49" s="23"/>
      <c r="G49" s="23"/>
      <c r="H49" s="23"/>
      <c r="I49" s="23"/>
      <c r="J49" s="24"/>
    </row>
    <row r="50" spans="1:10" s="1" customFormat="1" ht="14.25" thickTop="1" thickBot="1" x14ac:dyDescent="0.25">
      <c r="A50" s="10" t="s">
        <v>137</v>
      </c>
      <c r="B50" s="17"/>
      <c r="C50" s="25"/>
      <c r="D50" s="25"/>
      <c r="E50" s="25"/>
      <c r="F50" s="25"/>
      <c r="G50" s="25"/>
      <c r="H50" s="25"/>
      <c r="I50" s="25"/>
      <c r="J50" s="26"/>
    </row>
    <row r="51" spans="1:10" s="1" customFormat="1" x14ac:dyDescent="0.2">
      <c r="A51" s="12" t="s">
        <v>28</v>
      </c>
      <c r="B51" s="15" t="s">
        <v>29</v>
      </c>
      <c r="C51" s="29"/>
      <c r="D51" s="29"/>
      <c r="E51" s="29"/>
      <c r="F51" s="29"/>
      <c r="G51" s="29"/>
      <c r="H51" s="29"/>
      <c r="I51" s="29"/>
      <c r="J51" s="281"/>
    </row>
    <row r="52" spans="1:10" s="1" customFormat="1" x14ac:dyDescent="0.2">
      <c r="A52" s="12" t="s">
        <v>30</v>
      </c>
      <c r="B52" s="15" t="s">
        <v>29</v>
      </c>
      <c r="C52" s="29"/>
      <c r="D52" s="29"/>
      <c r="E52" s="29"/>
      <c r="F52" s="29"/>
      <c r="G52" s="29"/>
      <c r="H52" s="29"/>
      <c r="I52" s="29"/>
      <c r="J52" s="281"/>
    </row>
    <row r="53" spans="1:10" s="1" customFormat="1" ht="13.5" thickBot="1" x14ac:dyDescent="0.25">
      <c r="A53" s="5" t="s">
        <v>31</v>
      </c>
      <c r="B53" s="14" t="s">
        <v>29</v>
      </c>
      <c r="C53" s="30"/>
      <c r="D53" s="30"/>
      <c r="E53" s="30"/>
      <c r="F53" s="30"/>
      <c r="G53" s="30"/>
      <c r="H53" s="30"/>
      <c r="I53" s="30"/>
      <c r="J53" s="282"/>
    </row>
    <row r="54" spans="1:10" s="1" customFormat="1" ht="14.25" thickTop="1" thickBot="1" x14ac:dyDescent="0.25">
      <c r="A54" s="7"/>
      <c r="B54" s="8"/>
      <c r="C54" s="23"/>
      <c r="D54" s="23"/>
      <c r="E54" s="23"/>
      <c r="F54" s="23"/>
      <c r="G54" s="23"/>
      <c r="H54" s="23"/>
      <c r="I54" s="23"/>
      <c r="J54" s="24"/>
    </row>
    <row r="55" spans="1:10" s="1" customFormat="1" ht="13.5" thickTop="1" x14ac:dyDescent="0.2">
      <c r="A55" s="12" t="s">
        <v>32</v>
      </c>
      <c r="B55" s="15" t="s">
        <v>33</v>
      </c>
      <c r="C55" s="31">
        <v>30.1</v>
      </c>
      <c r="D55" s="31">
        <v>30.1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283">
        <v>4.008</v>
      </c>
    </row>
    <row r="56" spans="1:10" s="1" customFormat="1" x14ac:dyDescent="0.2">
      <c r="A56" s="12" t="s">
        <v>34</v>
      </c>
      <c r="B56" s="15" t="s">
        <v>33</v>
      </c>
      <c r="C56" s="31"/>
      <c r="D56" s="31"/>
      <c r="E56" s="31"/>
      <c r="F56" s="31"/>
      <c r="G56" s="31"/>
      <c r="H56" s="31"/>
      <c r="I56" s="31"/>
      <c r="J56" s="283"/>
    </row>
    <row r="57" spans="1:10" s="1" customFormat="1" x14ac:dyDescent="0.2">
      <c r="A57" s="12" t="s">
        <v>35</v>
      </c>
      <c r="B57" s="15" t="s">
        <v>33</v>
      </c>
      <c r="C57" s="31"/>
      <c r="D57" s="31"/>
      <c r="E57" s="31"/>
      <c r="F57" s="31"/>
      <c r="G57" s="31"/>
      <c r="H57" s="31"/>
      <c r="I57" s="31"/>
      <c r="J57" s="283"/>
    </row>
    <row r="58" spans="1:10" s="1" customFormat="1" ht="13.5" thickBot="1" x14ac:dyDescent="0.25">
      <c r="A58" s="6" t="s">
        <v>36</v>
      </c>
      <c r="B58" s="18" t="s">
        <v>37</v>
      </c>
      <c r="C58" s="32"/>
      <c r="D58" s="32"/>
      <c r="E58" s="32"/>
      <c r="F58" s="32"/>
      <c r="G58" s="32"/>
      <c r="H58" s="32"/>
      <c r="I58" s="32"/>
      <c r="J58" s="284"/>
    </row>
    <row r="59" spans="1:10" s="1" customFormat="1" ht="13.5" thickTop="1" x14ac:dyDescent="0.2"/>
    <row r="60" spans="1:10" s="1" customFormat="1" x14ac:dyDescent="0.2"/>
    <row r="61" spans="1:10" s="1" customFormat="1" x14ac:dyDescent="0.2"/>
    <row r="62" spans="1:10" s="1" customFormat="1" x14ac:dyDescent="0.2"/>
    <row r="63" spans="1:10" s="1" customFormat="1" x14ac:dyDescent="0.2"/>
    <row r="64" spans="1:10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landscape" useFirstPageNumber="1" horizontalDpi="300" verticalDpi="300" r:id="rId1"/>
  <headerFooter alignWithMargins="0">
    <oddHeader>&amp;R&amp;"Times New Roman CE,obyčejné\&amp;16Příloha č. 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110"/>
  <sheetViews>
    <sheetView showGridLines="0" topLeftCell="A20" zoomScale="90" zoomScaleNormal="90" workbookViewId="0">
      <selection activeCell="L45" sqref="L45"/>
    </sheetView>
  </sheetViews>
  <sheetFormatPr defaultColWidth="8.85546875" defaultRowHeight="12.75" x14ac:dyDescent="0.2"/>
  <cols>
    <col min="1" max="1" width="24.85546875" customWidth="1"/>
    <col min="2" max="2" width="6.28515625" customWidth="1"/>
    <col min="3" max="10" width="10.28515625" customWidth="1"/>
    <col min="11" max="11" width="19.140625" customWidth="1"/>
  </cols>
  <sheetData>
    <row r="1" spans="1:12" x14ac:dyDescent="0.2">
      <c r="A1" s="2" t="s">
        <v>132</v>
      </c>
      <c r="B1" s="2"/>
      <c r="C1" s="2"/>
      <c r="D1" s="2"/>
      <c r="E1" s="2"/>
      <c r="F1" s="2" t="s">
        <v>65</v>
      </c>
      <c r="G1" s="2"/>
      <c r="H1" t="s">
        <v>134</v>
      </c>
      <c r="I1" s="2"/>
      <c r="J1" s="2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8.75" x14ac:dyDescent="0.3">
      <c r="A3" s="3" t="s">
        <v>66</v>
      </c>
      <c r="B3" s="1"/>
      <c r="C3" s="1"/>
      <c r="D3" s="1"/>
      <c r="E3" s="1"/>
      <c r="F3" s="1"/>
      <c r="G3" s="1"/>
      <c r="H3" s="1"/>
      <c r="I3" s="1"/>
      <c r="J3" s="1"/>
      <c r="L3" s="107" t="s">
        <v>236</v>
      </c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L4" s="195" t="s">
        <v>247</v>
      </c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 ht="13.5" thickBot="1" x14ac:dyDescent="0.25">
      <c r="A6" s="1"/>
      <c r="B6" s="187" t="s">
        <v>134</v>
      </c>
      <c r="C6" s="188"/>
      <c r="D6" s="189"/>
      <c r="E6" s="1"/>
      <c r="F6" s="191" t="s">
        <v>180</v>
      </c>
      <c r="G6" s="189"/>
      <c r="H6" s="189"/>
      <c r="I6" s="189"/>
      <c r="J6" s="189"/>
    </row>
    <row r="7" spans="1:12" ht="14.25" thickTop="1" thickBot="1" x14ac:dyDescent="0.25">
      <c r="A7" s="1"/>
      <c r="B7" s="312" t="s">
        <v>41</v>
      </c>
      <c r="C7" s="313"/>
      <c r="D7" s="1"/>
      <c r="E7" s="1"/>
      <c r="F7" s="1"/>
      <c r="G7" s="1"/>
      <c r="H7" s="1"/>
      <c r="I7" s="1"/>
      <c r="J7" s="1"/>
    </row>
    <row r="8" spans="1:12" ht="14.25" thickTop="1" thickBot="1" x14ac:dyDescent="0.25">
      <c r="A8" s="41"/>
      <c r="B8" s="294" t="s">
        <v>42</v>
      </c>
      <c r="C8" s="275">
        <v>2017</v>
      </c>
      <c r="D8" s="275">
        <v>2020</v>
      </c>
      <c r="E8" s="275">
        <v>2025</v>
      </c>
      <c r="F8" s="275">
        <v>2030</v>
      </c>
      <c r="G8" s="275">
        <v>2035</v>
      </c>
      <c r="H8" s="275">
        <v>2040</v>
      </c>
      <c r="I8" s="275">
        <v>2045</v>
      </c>
      <c r="J8" s="276">
        <v>2050</v>
      </c>
    </row>
    <row r="9" spans="1:12" ht="13.5" thickTop="1" x14ac:dyDescent="0.2">
      <c r="A9" s="12" t="s">
        <v>67</v>
      </c>
      <c r="B9" s="289" t="s">
        <v>2</v>
      </c>
      <c r="C9" s="263">
        <v>4973</v>
      </c>
      <c r="D9" s="263">
        <v>4962</v>
      </c>
      <c r="E9" s="263">
        <v>4959</v>
      </c>
      <c r="F9" s="263">
        <v>4956</v>
      </c>
      <c r="G9" s="263">
        <v>4953</v>
      </c>
      <c r="H9" s="263">
        <v>4950</v>
      </c>
      <c r="I9" s="263">
        <v>4947</v>
      </c>
      <c r="J9" s="264">
        <v>4944</v>
      </c>
      <c r="K9" s="232" t="s">
        <v>181</v>
      </c>
      <c r="L9" t="s">
        <v>235</v>
      </c>
    </row>
    <row r="10" spans="1:12" ht="13.5" thickBot="1" x14ac:dyDescent="0.25">
      <c r="A10" s="5" t="s">
        <v>68</v>
      </c>
      <c r="B10" s="291" t="s">
        <v>2</v>
      </c>
      <c r="C10" s="263">
        <v>0</v>
      </c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4">
        <v>0</v>
      </c>
      <c r="K10" s="232" t="s">
        <v>182</v>
      </c>
      <c r="L10" t="s">
        <v>241</v>
      </c>
    </row>
    <row r="11" spans="1:12" ht="14.25" thickTop="1" thickBot="1" x14ac:dyDescent="0.25">
      <c r="A11" s="7"/>
      <c r="B11" s="241"/>
      <c r="C11" s="8"/>
      <c r="D11" s="8"/>
      <c r="E11" s="8"/>
      <c r="F11" s="8"/>
      <c r="G11" s="8"/>
      <c r="H11" s="8"/>
      <c r="I11" s="8"/>
      <c r="J11" s="9"/>
      <c r="K11" s="232"/>
    </row>
    <row r="12" spans="1:12" ht="14.25" thickTop="1" thickBot="1" x14ac:dyDescent="0.25">
      <c r="A12" s="10" t="s">
        <v>69</v>
      </c>
      <c r="B12" s="245"/>
      <c r="C12" s="11"/>
      <c r="D12" s="11"/>
      <c r="E12" s="11"/>
      <c r="F12" s="11"/>
      <c r="G12" s="11"/>
      <c r="H12" s="11"/>
      <c r="I12" s="11"/>
      <c r="J12" s="37"/>
      <c r="K12" s="232"/>
    </row>
    <row r="13" spans="1:12" x14ac:dyDescent="0.2">
      <c r="A13" s="12" t="s">
        <v>70</v>
      </c>
      <c r="B13" s="289" t="s">
        <v>71</v>
      </c>
      <c r="C13" s="103" t="s">
        <v>138</v>
      </c>
      <c r="D13" s="104"/>
      <c r="E13" s="104"/>
      <c r="F13" s="104"/>
      <c r="G13" s="104"/>
      <c r="H13" s="104"/>
      <c r="I13" s="104"/>
      <c r="J13" s="251"/>
      <c r="K13" s="232"/>
    </row>
    <row r="14" spans="1:12" ht="13.5" thickBot="1" x14ac:dyDescent="0.25">
      <c r="A14" s="12" t="s">
        <v>72</v>
      </c>
      <c r="B14" s="291" t="s">
        <v>71</v>
      </c>
      <c r="C14" s="105" t="s">
        <v>139</v>
      </c>
      <c r="D14" s="106"/>
      <c r="E14" s="106"/>
      <c r="F14" s="106"/>
      <c r="G14" s="106"/>
      <c r="H14" s="106"/>
      <c r="I14" s="106"/>
      <c r="J14" s="252"/>
      <c r="K14" s="232"/>
      <c r="L14" t="s">
        <v>237</v>
      </c>
    </row>
    <row r="15" spans="1:12" ht="13.5" thickBot="1" x14ac:dyDescent="0.25">
      <c r="A15" s="12" t="s">
        <v>73</v>
      </c>
      <c r="B15" s="295"/>
      <c r="C15" s="42"/>
      <c r="D15" s="42"/>
      <c r="E15" s="42"/>
      <c r="F15" s="42"/>
      <c r="G15" s="42"/>
      <c r="H15" s="42"/>
      <c r="I15" s="42"/>
      <c r="J15" s="43"/>
      <c r="K15" s="232"/>
    </row>
    <row r="16" spans="1:12" x14ac:dyDescent="0.2">
      <c r="A16" s="44" t="s">
        <v>74</v>
      </c>
      <c r="B16" s="289" t="s">
        <v>2</v>
      </c>
      <c r="C16" s="263">
        <v>4817</v>
      </c>
      <c r="D16" s="263">
        <v>4817</v>
      </c>
      <c r="E16" s="263">
        <v>4817</v>
      </c>
      <c r="F16" s="263">
        <v>4817</v>
      </c>
      <c r="G16" s="263">
        <v>4817</v>
      </c>
      <c r="H16" s="263">
        <v>4817</v>
      </c>
      <c r="I16" s="263">
        <v>4817</v>
      </c>
      <c r="J16" s="264">
        <v>4817</v>
      </c>
      <c r="K16" s="232" t="s">
        <v>183</v>
      </c>
      <c r="L16" t="s">
        <v>323</v>
      </c>
    </row>
    <row r="17" spans="1:12" ht="13.5" thickBot="1" x14ac:dyDescent="0.25">
      <c r="A17" s="44" t="s">
        <v>75</v>
      </c>
      <c r="B17" s="291" t="s">
        <v>2</v>
      </c>
      <c r="C17" s="263">
        <v>0</v>
      </c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4">
        <v>0</v>
      </c>
      <c r="K17" s="232" t="s">
        <v>184</v>
      </c>
      <c r="L17" t="s">
        <v>324</v>
      </c>
    </row>
    <row r="18" spans="1:12" ht="13.5" thickBot="1" x14ac:dyDescent="0.25">
      <c r="A18" s="12" t="s">
        <v>76</v>
      </c>
      <c r="B18" s="295"/>
      <c r="C18" s="267"/>
      <c r="D18" s="267"/>
      <c r="E18" s="267"/>
      <c r="F18" s="267"/>
      <c r="G18" s="267"/>
      <c r="H18" s="267"/>
      <c r="I18" s="267"/>
      <c r="J18" s="268"/>
      <c r="K18" s="232"/>
    </row>
    <row r="19" spans="1:12" x14ac:dyDescent="0.2">
      <c r="A19" s="44" t="s">
        <v>74</v>
      </c>
      <c r="B19" s="289" t="s">
        <v>2</v>
      </c>
      <c r="C19" s="259">
        <f>C9-C16</f>
        <v>156</v>
      </c>
      <c r="D19" s="259">
        <f t="shared" ref="D19:J20" si="0">D9-D16</f>
        <v>145</v>
      </c>
      <c r="E19" s="259">
        <f t="shared" si="0"/>
        <v>142</v>
      </c>
      <c r="F19" s="259">
        <f t="shared" si="0"/>
        <v>139</v>
      </c>
      <c r="G19" s="259">
        <f t="shared" si="0"/>
        <v>136</v>
      </c>
      <c r="H19" s="259">
        <f t="shared" si="0"/>
        <v>133</v>
      </c>
      <c r="I19" s="259">
        <f t="shared" si="0"/>
        <v>130</v>
      </c>
      <c r="J19" s="260">
        <f t="shared" si="0"/>
        <v>127</v>
      </c>
      <c r="K19" s="232" t="s">
        <v>185</v>
      </c>
      <c r="L19" t="s">
        <v>306</v>
      </c>
    </row>
    <row r="20" spans="1:12" ht="13.5" thickBot="1" x14ac:dyDescent="0.25">
      <c r="A20" s="45" t="s">
        <v>75</v>
      </c>
      <c r="B20" s="291" t="s">
        <v>2</v>
      </c>
      <c r="C20" s="269">
        <f>C10-C17</f>
        <v>0</v>
      </c>
      <c r="D20" s="269">
        <f t="shared" si="0"/>
        <v>0</v>
      </c>
      <c r="E20" s="269">
        <f t="shared" si="0"/>
        <v>0</v>
      </c>
      <c r="F20" s="269">
        <f t="shared" si="0"/>
        <v>0</v>
      </c>
      <c r="G20" s="269">
        <f t="shared" si="0"/>
        <v>0</v>
      </c>
      <c r="H20" s="269">
        <f t="shared" si="0"/>
        <v>0</v>
      </c>
      <c r="I20" s="269">
        <f t="shared" si="0"/>
        <v>0</v>
      </c>
      <c r="J20" s="270">
        <f t="shared" si="0"/>
        <v>0</v>
      </c>
      <c r="K20" s="232" t="s">
        <v>186</v>
      </c>
      <c r="L20" t="s">
        <v>307</v>
      </c>
    </row>
    <row r="21" spans="1:12" ht="14.25" thickTop="1" thickBot="1" x14ac:dyDescent="0.25">
      <c r="A21" s="7"/>
      <c r="B21" s="241"/>
      <c r="C21" s="257"/>
      <c r="D21" s="257"/>
      <c r="E21" s="257"/>
      <c r="F21" s="257"/>
      <c r="G21" s="257"/>
      <c r="H21" s="257"/>
      <c r="I21" s="257"/>
      <c r="J21" s="258"/>
      <c r="K21" s="232"/>
    </row>
    <row r="22" spans="1:12" ht="14.25" thickTop="1" thickBot="1" x14ac:dyDescent="0.25">
      <c r="A22" s="10" t="s">
        <v>77</v>
      </c>
      <c r="B22" s="245"/>
      <c r="C22" s="271"/>
      <c r="D22" s="271"/>
      <c r="E22" s="271"/>
      <c r="F22" s="271"/>
      <c r="G22" s="271"/>
      <c r="H22" s="271"/>
      <c r="I22" s="271"/>
      <c r="J22" s="272"/>
      <c r="K22" s="232"/>
    </row>
    <row r="23" spans="1:12" ht="13.5" thickBot="1" x14ac:dyDescent="0.25">
      <c r="A23" s="12" t="s">
        <v>78</v>
      </c>
      <c r="B23" s="295"/>
      <c r="C23" s="273"/>
      <c r="D23" s="273"/>
      <c r="E23" s="273"/>
      <c r="F23" s="273"/>
      <c r="G23" s="273"/>
      <c r="H23" s="273"/>
      <c r="I23" s="273"/>
      <c r="J23" s="274"/>
      <c r="K23" s="232"/>
    </row>
    <row r="24" spans="1:12" x14ac:dyDescent="0.2">
      <c r="A24" s="44" t="s">
        <v>74</v>
      </c>
      <c r="B24" s="289" t="s">
        <v>2</v>
      </c>
      <c r="C24" s="259">
        <v>4817</v>
      </c>
      <c r="D24" s="259">
        <v>4817</v>
      </c>
      <c r="E24" s="259">
        <v>4817</v>
      </c>
      <c r="F24" s="259">
        <v>4817</v>
      </c>
      <c r="G24" s="259">
        <v>4817</v>
      </c>
      <c r="H24" s="259">
        <v>4817</v>
      </c>
      <c r="I24" s="259">
        <v>4817</v>
      </c>
      <c r="J24" s="260">
        <v>4817</v>
      </c>
      <c r="K24" s="232" t="s">
        <v>187</v>
      </c>
      <c r="L24" t="s">
        <v>245</v>
      </c>
    </row>
    <row r="25" spans="1:12" ht="13.5" thickBot="1" x14ac:dyDescent="0.25">
      <c r="A25" s="44" t="s">
        <v>75</v>
      </c>
      <c r="B25" s="291" t="s">
        <v>2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70">
        <v>0</v>
      </c>
      <c r="K25" s="232" t="s">
        <v>188</v>
      </c>
      <c r="L25" t="s">
        <v>246</v>
      </c>
    </row>
    <row r="26" spans="1:12" ht="13.5" thickBot="1" x14ac:dyDescent="0.25">
      <c r="A26" s="12" t="s">
        <v>79</v>
      </c>
      <c r="B26" s="295"/>
      <c r="C26" s="273"/>
      <c r="D26" s="273"/>
      <c r="E26" s="273"/>
      <c r="F26" s="273"/>
      <c r="G26" s="273"/>
      <c r="H26" s="273"/>
      <c r="I26" s="273"/>
      <c r="J26" s="274"/>
      <c r="K26" s="232"/>
    </row>
    <row r="27" spans="1:12" x14ac:dyDescent="0.2">
      <c r="A27" s="44" t="s">
        <v>74</v>
      </c>
      <c r="B27" s="289" t="s">
        <v>2</v>
      </c>
      <c r="C27" s="259">
        <f>C16-C24</f>
        <v>0</v>
      </c>
      <c r="D27" s="259">
        <f t="shared" ref="D27:J28" si="1">D16-D24</f>
        <v>0</v>
      </c>
      <c r="E27" s="259">
        <f t="shared" si="1"/>
        <v>0</v>
      </c>
      <c r="F27" s="259">
        <f t="shared" si="1"/>
        <v>0</v>
      </c>
      <c r="G27" s="259">
        <f t="shared" si="1"/>
        <v>0</v>
      </c>
      <c r="H27" s="259">
        <f t="shared" si="1"/>
        <v>0</v>
      </c>
      <c r="I27" s="259">
        <f t="shared" si="1"/>
        <v>0</v>
      </c>
      <c r="J27" s="260">
        <f t="shared" si="1"/>
        <v>0</v>
      </c>
      <c r="K27" s="232" t="s">
        <v>189</v>
      </c>
      <c r="L27" t="s">
        <v>308</v>
      </c>
    </row>
    <row r="28" spans="1:12" ht="13.5" thickBot="1" x14ac:dyDescent="0.25">
      <c r="A28" s="44" t="s">
        <v>75</v>
      </c>
      <c r="B28" s="291" t="s">
        <v>2</v>
      </c>
      <c r="C28" s="269">
        <f>C17-C25</f>
        <v>0</v>
      </c>
      <c r="D28" s="269">
        <f t="shared" si="1"/>
        <v>0</v>
      </c>
      <c r="E28" s="269">
        <f t="shared" si="1"/>
        <v>0</v>
      </c>
      <c r="F28" s="269">
        <f t="shared" si="1"/>
        <v>0</v>
      </c>
      <c r="G28" s="269">
        <f t="shared" si="1"/>
        <v>0</v>
      </c>
      <c r="H28" s="269">
        <f t="shared" si="1"/>
        <v>0</v>
      </c>
      <c r="I28" s="269">
        <f t="shared" si="1"/>
        <v>0</v>
      </c>
      <c r="J28" s="270">
        <f t="shared" si="1"/>
        <v>0</v>
      </c>
      <c r="K28" s="232" t="s">
        <v>190</v>
      </c>
      <c r="L28" t="s">
        <v>309</v>
      </c>
    </row>
    <row r="29" spans="1:12" ht="13.5" thickBot="1" x14ac:dyDescent="0.25">
      <c r="A29" s="12" t="s">
        <v>80</v>
      </c>
      <c r="B29" s="295"/>
      <c r="C29" s="273"/>
      <c r="D29" s="273"/>
      <c r="E29" s="273"/>
      <c r="F29" s="273"/>
      <c r="G29" s="273"/>
      <c r="H29" s="273"/>
      <c r="I29" s="273"/>
      <c r="J29" s="274"/>
      <c r="K29" s="232"/>
    </row>
    <row r="30" spans="1:12" x14ac:dyDescent="0.2">
      <c r="A30" s="44" t="s">
        <v>74</v>
      </c>
      <c r="B30" s="289" t="s">
        <v>2</v>
      </c>
      <c r="C30" s="259">
        <f>C9-C16</f>
        <v>156</v>
      </c>
      <c r="D30" s="259">
        <f t="shared" ref="D30:J31" si="2">D9-D16</f>
        <v>145</v>
      </c>
      <c r="E30" s="259">
        <f t="shared" si="2"/>
        <v>142</v>
      </c>
      <c r="F30" s="259">
        <f t="shared" si="2"/>
        <v>139</v>
      </c>
      <c r="G30" s="259">
        <f t="shared" si="2"/>
        <v>136</v>
      </c>
      <c r="H30" s="259">
        <f t="shared" si="2"/>
        <v>133</v>
      </c>
      <c r="I30" s="259">
        <f t="shared" si="2"/>
        <v>130</v>
      </c>
      <c r="J30" s="260">
        <f t="shared" si="2"/>
        <v>127</v>
      </c>
      <c r="K30" s="232" t="s">
        <v>191</v>
      </c>
      <c r="L30" t="s">
        <v>310</v>
      </c>
    </row>
    <row r="31" spans="1:12" ht="13.5" thickBot="1" x14ac:dyDescent="0.25">
      <c r="A31" s="45" t="s">
        <v>75</v>
      </c>
      <c r="B31" s="291" t="s">
        <v>2</v>
      </c>
      <c r="C31" s="269">
        <f>C10-C17</f>
        <v>0</v>
      </c>
      <c r="D31" s="269">
        <f t="shared" si="2"/>
        <v>0</v>
      </c>
      <c r="E31" s="269">
        <f t="shared" si="2"/>
        <v>0</v>
      </c>
      <c r="F31" s="269">
        <f t="shared" si="2"/>
        <v>0</v>
      </c>
      <c r="G31" s="269">
        <f t="shared" si="2"/>
        <v>0</v>
      </c>
      <c r="H31" s="269">
        <f t="shared" si="2"/>
        <v>0</v>
      </c>
      <c r="I31" s="269">
        <f t="shared" si="2"/>
        <v>0</v>
      </c>
      <c r="J31" s="270">
        <f t="shared" si="2"/>
        <v>0</v>
      </c>
      <c r="K31" s="232" t="s">
        <v>192</v>
      </c>
      <c r="L31" t="s">
        <v>311</v>
      </c>
    </row>
    <row r="32" spans="1:12" ht="14.25" thickTop="1" thickBot="1" x14ac:dyDescent="0.25">
      <c r="A32" s="7"/>
      <c r="B32" s="241"/>
      <c r="C32" s="8"/>
      <c r="D32" s="8"/>
      <c r="E32" s="8"/>
      <c r="F32" s="8"/>
      <c r="G32" s="8"/>
      <c r="H32" s="8"/>
      <c r="I32" s="8"/>
      <c r="J32" s="9"/>
      <c r="K32" s="232"/>
    </row>
    <row r="33" spans="1:12" ht="13.5" thickTop="1" x14ac:dyDescent="0.2">
      <c r="A33" s="12" t="s">
        <v>81</v>
      </c>
      <c r="B33" s="289" t="s">
        <v>71</v>
      </c>
      <c r="C33" s="40" t="s">
        <v>140</v>
      </c>
      <c r="D33" s="40"/>
      <c r="E33" s="40"/>
      <c r="F33" s="40"/>
      <c r="G33" s="40"/>
      <c r="H33" s="40"/>
      <c r="I33" s="40"/>
      <c r="J33" s="60"/>
      <c r="K33" s="232"/>
      <c r="L33" t="s">
        <v>305</v>
      </c>
    </row>
    <row r="34" spans="1:12" x14ac:dyDescent="0.2">
      <c r="A34" s="12" t="s">
        <v>82</v>
      </c>
      <c r="B34" s="289" t="s">
        <v>71</v>
      </c>
      <c r="C34" s="40" t="s">
        <v>141</v>
      </c>
      <c r="D34" s="40"/>
      <c r="E34" s="40"/>
      <c r="F34" s="40"/>
      <c r="G34" s="40"/>
      <c r="H34" s="40"/>
      <c r="I34" s="40"/>
      <c r="J34" s="60"/>
      <c r="K34" s="232" t="s">
        <v>321</v>
      </c>
      <c r="L34" t="s">
        <v>330</v>
      </c>
    </row>
    <row r="35" spans="1:12" x14ac:dyDescent="0.2">
      <c r="A35" s="12" t="s">
        <v>83</v>
      </c>
      <c r="B35" s="289" t="s">
        <v>20</v>
      </c>
      <c r="C35" s="253">
        <v>149.19</v>
      </c>
      <c r="D35" s="253">
        <v>148.86000000000001</v>
      </c>
      <c r="E35" s="253">
        <v>148.77000000000001</v>
      </c>
      <c r="F35" s="253">
        <v>148.68</v>
      </c>
      <c r="G35" s="253">
        <v>148.59</v>
      </c>
      <c r="H35" s="253">
        <v>148.5</v>
      </c>
      <c r="I35" s="253">
        <v>148.41</v>
      </c>
      <c r="J35" s="254">
        <v>148.32</v>
      </c>
      <c r="K35" s="232" t="s">
        <v>292</v>
      </c>
      <c r="L35" t="s">
        <v>326</v>
      </c>
    </row>
    <row r="36" spans="1:12" x14ac:dyDescent="0.2">
      <c r="A36" s="12" t="s">
        <v>28</v>
      </c>
      <c r="B36" s="289" t="s">
        <v>45</v>
      </c>
      <c r="C36" s="253">
        <v>49.73</v>
      </c>
      <c r="D36" s="253">
        <v>49.62</v>
      </c>
      <c r="E36" s="253">
        <v>49.59</v>
      </c>
      <c r="F36" s="253">
        <v>49.56</v>
      </c>
      <c r="G36" s="253">
        <v>49.53</v>
      </c>
      <c r="H36" s="253">
        <v>49.5</v>
      </c>
      <c r="I36" s="253">
        <v>49.47</v>
      </c>
      <c r="J36" s="254">
        <v>49.44</v>
      </c>
      <c r="K36" s="232" t="s">
        <v>293</v>
      </c>
      <c r="L36" t="s">
        <v>327</v>
      </c>
    </row>
    <row r="37" spans="1:12" x14ac:dyDescent="0.2">
      <c r="A37" s="12" t="s">
        <v>30</v>
      </c>
      <c r="B37" s="289" t="s">
        <v>45</v>
      </c>
      <c r="C37" s="253">
        <v>45.585833333333341</v>
      </c>
      <c r="D37" s="253">
        <v>45.484999999999999</v>
      </c>
      <c r="E37" s="253">
        <v>45.457500000000003</v>
      </c>
      <c r="F37" s="253">
        <v>45.43</v>
      </c>
      <c r="G37" s="253">
        <v>45.402500000000003</v>
      </c>
      <c r="H37" s="253">
        <v>45.375</v>
      </c>
      <c r="I37" s="253">
        <v>45.347499999999997</v>
      </c>
      <c r="J37" s="254">
        <v>45.32</v>
      </c>
      <c r="K37" s="232" t="s">
        <v>294</v>
      </c>
      <c r="L37" t="s">
        <v>300</v>
      </c>
    </row>
    <row r="38" spans="1:12" x14ac:dyDescent="0.2">
      <c r="A38" s="12" t="s">
        <v>31</v>
      </c>
      <c r="B38" s="289" t="s">
        <v>45</v>
      </c>
      <c r="C38" s="253">
        <v>99.46</v>
      </c>
      <c r="D38" s="253">
        <v>99.24</v>
      </c>
      <c r="E38" s="253">
        <v>99.18</v>
      </c>
      <c r="F38" s="253">
        <v>99.12</v>
      </c>
      <c r="G38" s="253">
        <v>99.06</v>
      </c>
      <c r="H38" s="253">
        <v>99</v>
      </c>
      <c r="I38" s="253">
        <v>98.94</v>
      </c>
      <c r="J38" s="254">
        <v>98.88</v>
      </c>
      <c r="K38" s="232" t="s">
        <v>295</v>
      </c>
      <c r="L38" t="s">
        <v>301</v>
      </c>
    </row>
    <row r="39" spans="1:12" x14ac:dyDescent="0.2">
      <c r="A39" s="12" t="s">
        <v>84</v>
      </c>
      <c r="B39" s="289" t="s">
        <v>45</v>
      </c>
      <c r="C39" s="253">
        <v>9.1171666666666678</v>
      </c>
      <c r="D39" s="253">
        <v>9.0970000000000013</v>
      </c>
      <c r="E39" s="253">
        <v>9.0914999999999999</v>
      </c>
      <c r="F39" s="253">
        <v>9.0860000000000003</v>
      </c>
      <c r="G39" s="253">
        <v>9.0804999999999989</v>
      </c>
      <c r="H39" s="253">
        <v>9.0749999999999993</v>
      </c>
      <c r="I39" s="253">
        <v>9.0694999999999997</v>
      </c>
      <c r="J39" s="254">
        <v>9.0640000000000001</v>
      </c>
      <c r="K39" s="232" t="s">
        <v>296</v>
      </c>
      <c r="L39" t="s">
        <v>302</v>
      </c>
    </row>
    <row r="40" spans="1:12" x14ac:dyDescent="0.2">
      <c r="A40" s="12" t="s">
        <v>85</v>
      </c>
      <c r="B40" s="289" t="s">
        <v>45</v>
      </c>
      <c r="C40" s="253">
        <v>4.3099333333333343</v>
      </c>
      <c r="D40" s="253">
        <v>4.3004000000000007</v>
      </c>
      <c r="E40" s="253">
        <v>4.2978000000000005</v>
      </c>
      <c r="F40" s="253">
        <v>4.2952000000000004</v>
      </c>
      <c r="G40" s="253">
        <v>4.2926000000000002</v>
      </c>
      <c r="H40" s="253">
        <v>4.29</v>
      </c>
      <c r="I40" s="253">
        <v>4.2873999999999999</v>
      </c>
      <c r="J40" s="254">
        <v>4.2847999999999997</v>
      </c>
      <c r="K40" s="232" t="s">
        <v>297</v>
      </c>
      <c r="L40" t="s">
        <v>303</v>
      </c>
    </row>
    <row r="41" spans="1:12" x14ac:dyDescent="0.2">
      <c r="A41" s="12" t="s">
        <v>86</v>
      </c>
      <c r="B41" s="289" t="s">
        <v>45</v>
      </c>
      <c r="C41" s="253">
        <v>0.82883333333333353</v>
      </c>
      <c r="D41" s="253">
        <v>0.82700000000000018</v>
      </c>
      <c r="E41" s="253">
        <v>0.82650000000000012</v>
      </c>
      <c r="F41" s="253">
        <v>0.82600000000000018</v>
      </c>
      <c r="G41" s="253">
        <v>0.82550000000000001</v>
      </c>
      <c r="H41" s="253">
        <v>0.82499999999999996</v>
      </c>
      <c r="I41" s="253">
        <v>0.82450000000000001</v>
      </c>
      <c r="J41" s="254">
        <v>0.82400000000000007</v>
      </c>
      <c r="K41" s="232" t="s">
        <v>298</v>
      </c>
      <c r="L41" t="s">
        <v>304</v>
      </c>
    </row>
    <row r="42" spans="1:12" ht="13.5" thickBot="1" x14ac:dyDescent="0.25">
      <c r="A42" s="5" t="s">
        <v>87</v>
      </c>
      <c r="B42" s="291" t="s">
        <v>45</v>
      </c>
      <c r="C42" s="255">
        <v>2.0720833333333339</v>
      </c>
      <c r="D42" s="255">
        <v>2.0674999999999999</v>
      </c>
      <c r="E42" s="255">
        <v>2.0662500000000001</v>
      </c>
      <c r="F42" s="255">
        <v>2.0649999999999999</v>
      </c>
      <c r="G42" s="255">
        <v>2.0637500000000002</v>
      </c>
      <c r="H42" s="255">
        <v>2.0625</v>
      </c>
      <c r="I42" s="255">
        <v>2.0612499999999998</v>
      </c>
      <c r="J42" s="256">
        <v>2.06</v>
      </c>
      <c r="K42" s="232" t="s">
        <v>299</v>
      </c>
      <c r="L42" t="s">
        <v>325</v>
      </c>
    </row>
    <row r="43" spans="1:12" ht="14.25" thickTop="1" thickBot="1" x14ac:dyDescent="0.25">
      <c r="A43" s="7"/>
      <c r="B43" s="241"/>
      <c r="C43" s="257"/>
      <c r="D43" s="257"/>
      <c r="E43" s="257"/>
      <c r="F43" s="257"/>
      <c r="G43" s="257"/>
      <c r="H43" s="257"/>
      <c r="I43" s="257"/>
      <c r="J43" s="258"/>
      <c r="K43" s="232"/>
    </row>
    <row r="44" spans="1:12" ht="13.5" thickTop="1" x14ac:dyDescent="0.2">
      <c r="A44" s="12" t="s">
        <v>17</v>
      </c>
      <c r="B44" s="289" t="s">
        <v>18</v>
      </c>
      <c r="C44" s="259">
        <v>1</v>
      </c>
      <c r="D44" s="259">
        <v>1</v>
      </c>
      <c r="E44" s="259">
        <v>1</v>
      </c>
      <c r="F44" s="259">
        <v>1</v>
      </c>
      <c r="G44" s="259">
        <v>1</v>
      </c>
      <c r="H44" s="259">
        <v>1</v>
      </c>
      <c r="I44" s="259">
        <v>1</v>
      </c>
      <c r="J44" s="260">
        <v>1</v>
      </c>
      <c r="K44" s="232" t="s">
        <v>389</v>
      </c>
      <c r="L44" t="s">
        <v>242</v>
      </c>
    </row>
    <row r="45" spans="1:12" x14ac:dyDescent="0.2">
      <c r="A45" s="12" t="s">
        <v>88</v>
      </c>
      <c r="B45" s="289" t="s">
        <v>20</v>
      </c>
      <c r="C45" s="259">
        <v>868</v>
      </c>
      <c r="D45" s="259">
        <v>868</v>
      </c>
      <c r="E45" s="259">
        <v>868</v>
      </c>
      <c r="F45" s="259">
        <v>868</v>
      </c>
      <c r="G45" s="259">
        <v>868</v>
      </c>
      <c r="H45" s="259">
        <v>868</v>
      </c>
      <c r="I45" s="259">
        <v>868</v>
      </c>
      <c r="J45" s="260">
        <v>868</v>
      </c>
      <c r="K45" s="232" t="s">
        <v>411</v>
      </c>
      <c r="L45" t="s">
        <v>238</v>
      </c>
    </row>
    <row r="46" spans="1:12" x14ac:dyDescent="0.2">
      <c r="A46" s="12" t="s">
        <v>89</v>
      </c>
      <c r="B46" s="289" t="s">
        <v>18</v>
      </c>
      <c r="C46" s="259">
        <v>0</v>
      </c>
      <c r="D46" s="259">
        <v>0</v>
      </c>
      <c r="E46" s="259">
        <v>0</v>
      </c>
      <c r="F46" s="259">
        <v>0</v>
      </c>
      <c r="G46" s="259">
        <v>0</v>
      </c>
      <c r="H46" s="259">
        <v>0</v>
      </c>
      <c r="I46" s="259">
        <v>0</v>
      </c>
      <c r="J46" s="260">
        <v>0</v>
      </c>
      <c r="K46" s="232" t="s">
        <v>390</v>
      </c>
      <c r="L46" t="s">
        <v>243</v>
      </c>
    </row>
    <row r="47" spans="1:12" x14ac:dyDescent="0.2">
      <c r="A47" s="12" t="s">
        <v>90</v>
      </c>
      <c r="B47" s="289" t="s">
        <v>25</v>
      </c>
      <c r="C47" s="261">
        <v>8.1999999999999993</v>
      </c>
      <c r="D47" s="261">
        <v>8.1999999999999993</v>
      </c>
      <c r="E47" s="261">
        <v>8.1999999999999993</v>
      </c>
      <c r="F47" s="261">
        <v>8.1999999999999993</v>
      </c>
      <c r="G47" s="261">
        <v>8.1999999999999993</v>
      </c>
      <c r="H47" s="261">
        <v>8.1999999999999993</v>
      </c>
      <c r="I47" s="261">
        <v>8.1999999999999993</v>
      </c>
      <c r="J47" s="262">
        <v>8.1999999999999993</v>
      </c>
      <c r="K47" s="232" t="s">
        <v>194</v>
      </c>
      <c r="L47" t="s">
        <v>244</v>
      </c>
    </row>
    <row r="48" spans="1:12" x14ac:dyDescent="0.2">
      <c r="A48" s="12" t="s">
        <v>91</v>
      </c>
      <c r="B48" s="289" t="s">
        <v>18</v>
      </c>
      <c r="C48" s="263">
        <f>(C16+C17)/2.5</f>
        <v>1926.8</v>
      </c>
      <c r="D48" s="263">
        <f t="shared" ref="D48:J48" si="3">IF((D16+D17)/2.5&gt;C48,(D16+D17)/2.5,C48)</f>
        <v>1926.8</v>
      </c>
      <c r="E48" s="263">
        <f t="shared" si="3"/>
        <v>1926.8</v>
      </c>
      <c r="F48" s="263">
        <f t="shared" si="3"/>
        <v>1926.8</v>
      </c>
      <c r="G48" s="263">
        <f t="shared" si="3"/>
        <v>1926.8</v>
      </c>
      <c r="H48" s="263">
        <f t="shared" si="3"/>
        <v>1926.8</v>
      </c>
      <c r="I48" s="263">
        <f t="shared" si="3"/>
        <v>1926.8</v>
      </c>
      <c r="J48" s="264">
        <f t="shared" si="3"/>
        <v>1926.8</v>
      </c>
      <c r="K48" s="232" t="s">
        <v>391</v>
      </c>
      <c r="L48" t="s">
        <v>248</v>
      </c>
    </row>
    <row r="49" spans="1:12" x14ac:dyDescent="0.2">
      <c r="A49" s="12" t="s">
        <v>92</v>
      </c>
      <c r="B49" s="289" t="s">
        <v>18</v>
      </c>
      <c r="C49" s="263">
        <f>(C27+C28+C30+C31)/2.5</f>
        <v>62.4</v>
      </c>
      <c r="D49" s="263">
        <f t="shared" ref="D49:J49" si="4">(D27+D28+D30+D31)/2.5</f>
        <v>58</v>
      </c>
      <c r="E49" s="263">
        <f t="shared" si="4"/>
        <v>56.8</v>
      </c>
      <c r="F49" s="263">
        <f t="shared" si="4"/>
        <v>55.6</v>
      </c>
      <c r="G49" s="263">
        <f t="shared" si="4"/>
        <v>54.4</v>
      </c>
      <c r="H49" s="263">
        <f t="shared" si="4"/>
        <v>53.2</v>
      </c>
      <c r="I49" s="263">
        <f t="shared" si="4"/>
        <v>52</v>
      </c>
      <c r="J49" s="264">
        <f t="shared" si="4"/>
        <v>50.8</v>
      </c>
      <c r="K49" s="232" t="s">
        <v>392</v>
      </c>
      <c r="L49" t="s">
        <v>250</v>
      </c>
    </row>
    <row r="50" spans="1:12" ht="13.5" thickBot="1" x14ac:dyDescent="0.25">
      <c r="A50" s="6" t="s">
        <v>93</v>
      </c>
      <c r="B50" s="293" t="s">
        <v>18</v>
      </c>
      <c r="C50" s="265">
        <v>1</v>
      </c>
      <c r="D50" s="265">
        <v>1</v>
      </c>
      <c r="E50" s="265">
        <v>1</v>
      </c>
      <c r="F50" s="265">
        <v>1</v>
      </c>
      <c r="G50" s="265">
        <v>1</v>
      </c>
      <c r="H50" s="265">
        <v>1</v>
      </c>
      <c r="I50" s="265">
        <v>1</v>
      </c>
      <c r="J50" s="266">
        <v>1</v>
      </c>
      <c r="K50" s="232" t="s">
        <v>393</v>
      </c>
      <c r="L50" t="s">
        <v>249</v>
      </c>
    </row>
    <row r="51" spans="1:12" ht="13.5" thickTop="1" x14ac:dyDescent="0.2"/>
    <row r="52" spans="1:12" x14ac:dyDescent="0.2">
      <c r="A52" t="s">
        <v>94</v>
      </c>
    </row>
    <row r="110" spans="3:10" x14ac:dyDescent="0.2">
      <c r="C110">
        <v>127.5809921521421</v>
      </c>
      <c r="D110">
        <v>128.22606091157087</v>
      </c>
      <c r="E110">
        <v>128.38732810142807</v>
      </c>
      <c r="F110">
        <v>128.54859529128527</v>
      </c>
      <c r="G110">
        <v>128.70986248114247</v>
      </c>
      <c r="H110">
        <v>128.87112967099964</v>
      </c>
      <c r="I110">
        <v>129.03239686085684</v>
      </c>
      <c r="J110">
        <v>129.19366405071403</v>
      </c>
    </row>
  </sheetData>
  <mergeCells count="1">
    <mergeCell ref="B7:C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4" orientation="landscape" useFirstPageNumber="1" horizontalDpi="300" verticalDpi="300" r:id="rId1"/>
  <headerFooter alignWithMargins="0">
    <oddHeader>&amp;R&amp;"Times New Roman CE,obyčejné\&amp;16Příloha č. 10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X80"/>
  <sheetViews>
    <sheetView tabSelected="1" zoomScale="90" zoomScaleNormal="90" workbookViewId="0">
      <selection activeCell="L60" sqref="L60"/>
    </sheetView>
  </sheetViews>
  <sheetFormatPr defaultColWidth="8.85546875" defaultRowHeight="12.75" x14ac:dyDescent="0.2"/>
  <cols>
    <col min="1" max="1" width="24" customWidth="1"/>
    <col min="2" max="2" width="6.7109375" customWidth="1"/>
    <col min="3" max="10" width="12.42578125" customWidth="1"/>
    <col min="11" max="11" width="21" customWidth="1"/>
  </cols>
  <sheetData>
    <row r="1" spans="1:22" x14ac:dyDescent="0.2">
      <c r="A1" s="2" t="s">
        <v>132</v>
      </c>
      <c r="B1" s="2"/>
      <c r="C1" s="2"/>
      <c r="E1" s="2"/>
      <c r="F1" s="2"/>
      <c r="G1" s="2" t="s">
        <v>39</v>
      </c>
      <c r="H1" s="2"/>
      <c r="I1" t="s">
        <v>134</v>
      </c>
      <c r="J1" s="2"/>
      <c r="L1" s="107" t="s">
        <v>283</v>
      </c>
    </row>
    <row r="2" spans="1:22" x14ac:dyDescent="0.2">
      <c r="A2" s="1"/>
      <c r="B2" s="1"/>
      <c r="C2" s="1"/>
      <c r="D2" s="1"/>
      <c r="E2" s="1"/>
      <c r="F2" s="1"/>
      <c r="G2" s="1"/>
      <c r="H2" s="1"/>
      <c r="I2" s="1"/>
      <c r="J2" s="1"/>
      <c r="L2" s="195" t="s">
        <v>383</v>
      </c>
    </row>
    <row r="3" spans="1:22" ht="18.75" x14ac:dyDescent="0.3">
      <c r="A3" s="3" t="s">
        <v>40</v>
      </c>
      <c r="B3" s="1"/>
      <c r="C3" s="1"/>
      <c r="D3" s="1"/>
      <c r="E3" s="1"/>
      <c r="F3" s="1"/>
      <c r="G3" s="1"/>
      <c r="H3" s="1"/>
      <c r="I3" s="1"/>
      <c r="J3" s="1"/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ht="13.5" thickBot="1" x14ac:dyDescent="0.25">
      <c r="A6" s="1"/>
      <c r="B6" s="187" t="str">
        <f>'tab. VI pom'!B5</f>
        <v>0621.001.001.01 - Adamov</v>
      </c>
      <c r="C6" s="188"/>
      <c r="D6" s="189"/>
      <c r="E6" s="1"/>
      <c r="F6" s="191" t="s">
        <v>322</v>
      </c>
      <c r="G6" s="189"/>
      <c r="H6" s="189"/>
      <c r="I6" s="1"/>
      <c r="J6" s="1"/>
    </row>
    <row r="7" spans="1:22" ht="14.25" thickTop="1" thickBot="1" x14ac:dyDescent="0.25">
      <c r="A7" s="1"/>
      <c r="B7" s="312" t="s">
        <v>41</v>
      </c>
      <c r="C7" s="313"/>
      <c r="D7" s="1"/>
      <c r="E7" s="1"/>
      <c r="F7" s="1"/>
      <c r="G7" s="1"/>
      <c r="H7" s="1"/>
      <c r="I7" s="1"/>
      <c r="J7" s="1"/>
    </row>
    <row r="8" spans="1:22" ht="14.25" thickTop="1" thickBot="1" x14ac:dyDescent="0.25">
      <c r="A8" s="4"/>
      <c r="B8" s="288" t="s">
        <v>42</v>
      </c>
      <c r="C8" s="33">
        <v>2017</v>
      </c>
      <c r="D8" s="33">
        <v>2020</v>
      </c>
      <c r="E8" s="33">
        <v>2025</v>
      </c>
      <c r="F8" s="33">
        <v>2030</v>
      </c>
      <c r="G8" s="33">
        <v>2035</v>
      </c>
      <c r="H8" s="33">
        <v>2040</v>
      </c>
      <c r="I8" s="33">
        <v>2045</v>
      </c>
      <c r="J8" s="233">
        <v>2050</v>
      </c>
    </row>
    <row r="9" spans="1:22" ht="14.25" thickTop="1" thickBot="1" x14ac:dyDescent="0.25">
      <c r="A9" s="7"/>
      <c r="B9" s="241"/>
      <c r="C9" s="8"/>
      <c r="D9" s="8"/>
      <c r="E9" s="8"/>
      <c r="F9" s="8"/>
      <c r="G9" s="8"/>
      <c r="H9" s="8"/>
      <c r="I9" s="8"/>
      <c r="J9" s="9"/>
      <c r="K9" s="232"/>
    </row>
    <row r="10" spans="1:22" ht="14.25" thickTop="1" thickBot="1" x14ac:dyDescent="0.25">
      <c r="A10" s="10" t="s">
        <v>43</v>
      </c>
      <c r="B10" s="245"/>
      <c r="C10" s="11"/>
      <c r="D10" s="11"/>
      <c r="E10" s="11"/>
      <c r="F10" s="11"/>
      <c r="G10" s="11"/>
      <c r="H10" s="11"/>
      <c r="I10" s="11"/>
      <c r="J10" s="37"/>
      <c r="K10" s="232"/>
    </row>
    <row r="11" spans="1:22" x14ac:dyDescent="0.2">
      <c r="A11" s="12" t="s">
        <v>44</v>
      </c>
      <c r="B11" s="289" t="s">
        <v>20</v>
      </c>
      <c r="C11" s="237">
        <v>771.54763919686843</v>
      </c>
      <c r="D11" s="237">
        <v>773.77493541103684</v>
      </c>
      <c r="E11" s="237">
        <v>774.31175946457904</v>
      </c>
      <c r="F11" s="237">
        <v>774.84858351812113</v>
      </c>
      <c r="G11" s="237">
        <v>775.38540757166334</v>
      </c>
      <c r="H11" s="237">
        <v>775.92223162520531</v>
      </c>
      <c r="I11" s="237">
        <v>776.45905567874729</v>
      </c>
      <c r="J11" s="238">
        <v>776.9958797322895</v>
      </c>
      <c r="K11" s="232" t="s">
        <v>331</v>
      </c>
      <c r="L11" t="s">
        <v>312</v>
      </c>
    </row>
    <row r="12" spans="1:22" x14ac:dyDescent="0.2">
      <c r="A12" s="12" t="s">
        <v>28</v>
      </c>
      <c r="B12" s="289" t="s">
        <v>45</v>
      </c>
      <c r="C12" s="237">
        <v>293.7</v>
      </c>
      <c r="D12" s="237">
        <v>293.37</v>
      </c>
      <c r="E12" s="237">
        <v>293.27999999999997</v>
      </c>
      <c r="F12" s="237">
        <v>293.19</v>
      </c>
      <c r="G12" s="237">
        <v>293.10000000000002</v>
      </c>
      <c r="H12" s="237">
        <v>293.01</v>
      </c>
      <c r="I12" s="237">
        <v>292.92</v>
      </c>
      <c r="J12" s="238">
        <v>292.83</v>
      </c>
      <c r="K12" s="232" t="s">
        <v>332</v>
      </c>
      <c r="L12" t="s">
        <v>313</v>
      </c>
      <c r="S12" s="192"/>
    </row>
    <row r="13" spans="1:22" x14ac:dyDescent="0.2">
      <c r="A13" s="12" t="s">
        <v>30</v>
      </c>
      <c r="B13" s="289" t="s">
        <v>45</v>
      </c>
      <c r="C13" s="237">
        <v>269.22500000000002</v>
      </c>
      <c r="D13" s="237">
        <v>268.92250000000001</v>
      </c>
      <c r="E13" s="237">
        <v>268.83999999999997</v>
      </c>
      <c r="F13" s="237">
        <v>268.75749999999999</v>
      </c>
      <c r="G13" s="237">
        <v>268.67500000000001</v>
      </c>
      <c r="H13" s="237">
        <v>268.59249999999997</v>
      </c>
      <c r="I13" s="237">
        <v>268.51</v>
      </c>
      <c r="J13" s="238">
        <v>268.42750000000001</v>
      </c>
      <c r="K13" s="232" t="s">
        <v>333</v>
      </c>
      <c r="L13" t="s">
        <v>417</v>
      </c>
    </row>
    <row r="14" spans="1:22" x14ac:dyDescent="0.2">
      <c r="A14" s="12" t="s">
        <v>31</v>
      </c>
      <c r="B14" s="289" t="s">
        <v>45</v>
      </c>
      <c r="C14" s="237">
        <v>587.4</v>
      </c>
      <c r="D14" s="237">
        <v>586.74</v>
      </c>
      <c r="E14" s="237">
        <v>586.55999999999995</v>
      </c>
      <c r="F14" s="237">
        <v>586.38</v>
      </c>
      <c r="G14" s="237">
        <v>586.20000000000005</v>
      </c>
      <c r="H14" s="237">
        <v>586.02</v>
      </c>
      <c r="I14" s="237">
        <v>585.84</v>
      </c>
      <c r="J14" s="238">
        <v>585.66</v>
      </c>
      <c r="K14" s="232" t="s">
        <v>334</v>
      </c>
      <c r="L14" t="s">
        <v>416</v>
      </c>
    </row>
    <row r="15" spans="1:22" ht="13.5" thickBot="1" x14ac:dyDescent="0.25">
      <c r="A15" s="38" t="s">
        <v>46</v>
      </c>
      <c r="B15" s="290" t="s">
        <v>2</v>
      </c>
      <c r="C15" s="239">
        <v>4895</v>
      </c>
      <c r="D15" s="239">
        <v>4889.5</v>
      </c>
      <c r="E15" s="239">
        <v>4888</v>
      </c>
      <c r="F15" s="239">
        <v>4886.5</v>
      </c>
      <c r="G15" s="239">
        <v>4885</v>
      </c>
      <c r="H15" s="239">
        <v>4883.5</v>
      </c>
      <c r="I15" s="239">
        <v>4882</v>
      </c>
      <c r="J15" s="240">
        <v>4880.5</v>
      </c>
      <c r="K15" s="232" t="s">
        <v>335</v>
      </c>
      <c r="L15" t="s">
        <v>336</v>
      </c>
      <c r="V15" s="192"/>
    </row>
    <row r="16" spans="1:22" ht="14.25" thickTop="1" thickBot="1" x14ac:dyDescent="0.25">
      <c r="A16" s="7"/>
      <c r="B16" s="241"/>
      <c r="C16" s="241"/>
      <c r="D16" s="241"/>
      <c r="E16" s="241"/>
      <c r="F16" s="241"/>
      <c r="G16" s="241"/>
      <c r="H16" s="241"/>
      <c r="I16" s="241"/>
      <c r="J16" s="242"/>
      <c r="V16" s="193"/>
    </row>
    <row r="17" spans="1:24" ht="13.5" thickTop="1" x14ac:dyDescent="0.2">
      <c r="A17" s="12" t="s">
        <v>47</v>
      </c>
      <c r="B17" s="289" t="s">
        <v>20</v>
      </c>
      <c r="C17" s="237">
        <v>763.74763919686848</v>
      </c>
      <c r="D17" s="237">
        <v>766.52493541103684</v>
      </c>
      <c r="E17" s="237">
        <v>767.21175946457902</v>
      </c>
      <c r="F17" s="237">
        <v>767.89858351812109</v>
      </c>
      <c r="G17" s="237">
        <v>768.58540757166327</v>
      </c>
      <c r="H17" s="237">
        <v>769.27223162520522</v>
      </c>
      <c r="I17" s="237">
        <v>769.95905567874729</v>
      </c>
      <c r="J17" s="238">
        <v>770.64587973228959</v>
      </c>
      <c r="K17" s="232" t="s">
        <v>337</v>
      </c>
      <c r="L17" t="s">
        <v>340</v>
      </c>
      <c r="X17" s="194"/>
    </row>
    <row r="18" spans="1:24" x14ac:dyDescent="0.2">
      <c r="A18" s="12" t="s">
        <v>48</v>
      </c>
      <c r="B18" s="289" t="s">
        <v>20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8">
        <v>0</v>
      </c>
      <c r="K18" s="232" t="s">
        <v>338</v>
      </c>
      <c r="L18" s="231" t="s">
        <v>328</v>
      </c>
      <c r="X18" s="194"/>
    </row>
    <row r="19" spans="1:24" ht="13.5" thickBot="1" x14ac:dyDescent="0.25">
      <c r="A19" s="5" t="s">
        <v>49</v>
      </c>
      <c r="B19" s="291" t="s">
        <v>20</v>
      </c>
      <c r="C19" s="243">
        <v>7.8</v>
      </c>
      <c r="D19" s="243">
        <v>7.25</v>
      </c>
      <c r="E19" s="243">
        <v>7.1</v>
      </c>
      <c r="F19" s="243">
        <v>6.95</v>
      </c>
      <c r="G19" s="243">
        <v>6.8</v>
      </c>
      <c r="H19" s="243">
        <v>6.65</v>
      </c>
      <c r="I19" s="243">
        <v>6.5</v>
      </c>
      <c r="J19" s="244">
        <v>6.35</v>
      </c>
      <c r="K19" s="232" t="s">
        <v>339</v>
      </c>
      <c r="L19" t="s">
        <v>341</v>
      </c>
    </row>
    <row r="20" spans="1:24" ht="14.25" thickTop="1" thickBot="1" x14ac:dyDescent="0.25">
      <c r="A20" s="7"/>
      <c r="B20" s="241"/>
      <c r="C20" s="241"/>
      <c r="D20" s="241"/>
      <c r="E20" s="241"/>
      <c r="F20" s="241"/>
      <c r="G20" s="241"/>
      <c r="H20" s="241"/>
      <c r="I20" s="241"/>
      <c r="J20" s="242"/>
      <c r="K20" s="195" t="s">
        <v>355</v>
      </c>
    </row>
    <row r="21" spans="1:24" ht="14.25" thickTop="1" thickBot="1" x14ac:dyDescent="0.25">
      <c r="A21" s="10" t="s">
        <v>50</v>
      </c>
      <c r="B21" s="245"/>
      <c r="C21" s="245"/>
      <c r="D21" s="245"/>
      <c r="E21" s="245"/>
      <c r="F21" s="245"/>
      <c r="G21" s="245"/>
      <c r="H21" s="245"/>
      <c r="I21" s="245"/>
      <c r="J21" s="246"/>
      <c r="K21" s="232"/>
      <c r="L21" t="s">
        <v>206</v>
      </c>
      <c r="N21" t="s">
        <v>207</v>
      </c>
    </row>
    <row r="22" spans="1:24" x14ac:dyDescent="0.2">
      <c r="A22" s="12" t="s">
        <v>51</v>
      </c>
      <c r="B22" s="289" t="s">
        <v>20</v>
      </c>
      <c r="C22" s="237"/>
      <c r="D22" s="237"/>
      <c r="E22" s="237"/>
      <c r="F22" s="237"/>
      <c r="G22" s="237"/>
      <c r="H22" s="237"/>
      <c r="I22" s="237"/>
      <c r="J22" s="238"/>
      <c r="K22" s="232" t="s">
        <v>208</v>
      </c>
      <c r="L22" s="232" t="s">
        <v>349</v>
      </c>
      <c r="N22" s="195"/>
      <c r="S22" s="193"/>
    </row>
    <row r="23" spans="1:24" x14ac:dyDescent="0.2">
      <c r="A23" s="12" t="s">
        <v>28</v>
      </c>
      <c r="B23" s="289" t="s">
        <v>45</v>
      </c>
      <c r="C23" s="237"/>
      <c r="D23" s="237"/>
      <c r="E23" s="237"/>
      <c r="F23" s="237"/>
      <c r="G23" s="237"/>
      <c r="H23" s="237"/>
      <c r="I23" s="237"/>
      <c r="J23" s="238"/>
      <c r="K23" s="232" t="s">
        <v>209</v>
      </c>
      <c r="L23" s="232" t="s">
        <v>350</v>
      </c>
    </row>
    <row r="24" spans="1:24" x14ac:dyDescent="0.2">
      <c r="A24" s="12" t="s">
        <v>30</v>
      </c>
      <c r="B24" s="289" t="s">
        <v>45</v>
      </c>
      <c r="C24" s="237"/>
      <c r="D24" s="237"/>
      <c r="E24" s="237"/>
      <c r="F24" s="237"/>
      <c r="G24" s="237"/>
      <c r="H24" s="237"/>
      <c r="I24" s="237"/>
      <c r="J24" s="238"/>
      <c r="K24" s="232" t="s">
        <v>210</v>
      </c>
      <c r="L24" s="232" t="s">
        <v>353</v>
      </c>
    </row>
    <row r="25" spans="1:24" ht="13.5" thickBot="1" x14ac:dyDescent="0.25">
      <c r="A25" s="39" t="s">
        <v>31</v>
      </c>
      <c r="B25" s="292" t="s">
        <v>45</v>
      </c>
      <c r="C25" s="247"/>
      <c r="D25" s="247"/>
      <c r="E25" s="247"/>
      <c r="F25" s="247"/>
      <c r="G25" s="248"/>
      <c r="H25" s="243"/>
      <c r="I25" s="243"/>
      <c r="J25" s="244"/>
      <c r="K25" s="232" t="s">
        <v>211</v>
      </c>
      <c r="L25" s="232" t="s">
        <v>354</v>
      </c>
    </row>
    <row r="26" spans="1:24" ht="14.25" thickTop="1" thickBot="1" x14ac:dyDescent="0.25">
      <c r="A26" s="7"/>
      <c r="B26" s="241"/>
      <c r="C26" s="241"/>
      <c r="D26" s="241"/>
      <c r="E26" s="241"/>
      <c r="F26" s="241"/>
      <c r="G26" s="241"/>
      <c r="H26" s="241"/>
      <c r="I26" s="241"/>
      <c r="J26" s="242"/>
      <c r="K26" s="195" t="s">
        <v>356</v>
      </c>
    </row>
    <row r="27" spans="1:24" ht="14.25" thickTop="1" thickBot="1" x14ac:dyDescent="0.25">
      <c r="A27" s="10" t="s">
        <v>52</v>
      </c>
      <c r="B27" s="245"/>
      <c r="C27" s="245"/>
      <c r="D27" s="245"/>
      <c r="E27" s="245"/>
      <c r="F27" s="245"/>
      <c r="G27" s="245"/>
      <c r="H27" s="245"/>
      <c r="I27" s="245"/>
      <c r="J27" s="246"/>
      <c r="K27" s="232"/>
      <c r="L27" t="s">
        <v>206</v>
      </c>
      <c r="N27" t="s">
        <v>207</v>
      </c>
    </row>
    <row r="28" spans="1:24" x14ac:dyDescent="0.2">
      <c r="A28" s="12" t="s">
        <v>51</v>
      </c>
      <c r="B28" s="289" t="s">
        <v>20</v>
      </c>
      <c r="C28" s="237">
        <v>0</v>
      </c>
      <c r="D28" s="237">
        <v>0</v>
      </c>
      <c r="E28" s="237">
        <v>0</v>
      </c>
      <c r="F28" s="237">
        <v>0</v>
      </c>
      <c r="G28" s="237">
        <v>0</v>
      </c>
      <c r="H28" s="237">
        <v>0</v>
      </c>
      <c r="I28" s="237">
        <v>0</v>
      </c>
      <c r="J28" s="238">
        <v>0</v>
      </c>
      <c r="K28" s="232" t="s">
        <v>212</v>
      </c>
      <c r="L28" s="232" t="s">
        <v>349</v>
      </c>
      <c r="N28" s="195"/>
    </row>
    <row r="29" spans="1:24" x14ac:dyDescent="0.2">
      <c r="A29" s="12" t="s">
        <v>28</v>
      </c>
      <c r="B29" s="289" t="s">
        <v>45</v>
      </c>
      <c r="C29" s="237">
        <v>0</v>
      </c>
      <c r="D29" s="237">
        <v>0</v>
      </c>
      <c r="E29" s="237">
        <v>0</v>
      </c>
      <c r="F29" s="237">
        <v>0</v>
      </c>
      <c r="G29" s="237">
        <v>0</v>
      </c>
      <c r="H29" s="237">
        <v>0</v>
      </c>
      <c r="I29" s="237">
        <v>0</v>
      </c>
      <c r="J29" s="238">
        <v>0</v>
      </c>
      <c r="K29" s="232" t="s">
        <v>213</v>
      </c>
      <c r="L29" s="232" t="s">
        <v>350</v>
      </c>
    </row>
    <row r="30" spans="1:24" x14ac:dyDescent="0.2">
      <c r="A30" s="12" t="s">
        <v>30</v>
      </c>
      <c r="B30" s="289" t="s">
        <v>45</v>
      </c>
      <c r="C30" s="237">
        <v>0</v>
      </c>
      <c r="D30" s="237">
        <v>0</v>
      </c>
      <c r="E30" s="237">
        <v>0</v>
      </c>
      <c r="F30" s="237">
        <v>0</v>
      </c>
      <c r="G30" s="237">
        <v>0</v>
      </c>
      <c r="H30" s="237">
        <v>0</v>
      </c>
      <c r="I30" s="237">
        <v>0</v>
      </c>
      <c r="J30" s="238">
        <v>0</v>
      </c>
      <c r="K30" s="232" t="s">
        <v>214</v>
      </c>
      <c r="L30" s="232" t="s">
        <v>353</v>
      </c>
    </row>
    <row r="31" spans="1:24" ht="13.5" thickBot="1" x14ac:dyDescent="0.25">
      <c r="A31" s="39" t="s">
        <v>31</v>
      </c>
      <c r="B31" s="292" t="s">
        <v>45</v>
      </c>
      <c r="C31" s="247">
        <v>0</v>
      </c>
      <c r="D31" s="247">
        <v>0</v>
      </c>
      <c r="E31" s="247">
        <v>0</v>
      </c>
      <c r="F31" s="247">
        <v>0</v>
      </c>
      <c r="G31" s="248">
        <v>0</v>
      </c>
      <c r="H31" s="243">
        <v>0</v>
      </c>
      <c r="I31" s="243">
        <v>0</v>
      </c>
      <c r="J31" s="244">
        <v>0</v>
      </c>
      <c r="K31" s="232" t="s">
        <v>215</v>
      </c>
      <c r="L31" s="232" t="s">
        <v>354</v>
      </c>
    </row>
    <row r="32" spans="1:24" ht="14.25" thickTop="1" thickBot="1" x14ac:dyDescent="0.25">
      <c r="A32" s="7"/>
      <c r="B32" s="241"/>
      <c r="C32" s="241"/>
      <c r="D32" s="241"/>
      <c r="E32" s="241"/>
      <c r="F32" s="241"/>
      <c r="G32" s="241"/>
      <c r="H32" s="241"/>
      <c r="I32" s="241"/>
      <c r="J32" s="242"/>
      <c r="K32" s="232"/>
    </row>
    <row r="33" spans="1:12" ht="14.25" thickTop="1" thickBot="1" x14ac:dyDescent="0.25">
      <c r="A33" s="10" t="s">
        <v>53</v>
      </c>
      <c r="B33" s="245"/>
      <c r="C33" s="245"/>
      <c r="D33" s="245"/>
      <c r="E33" s="245"/>
      <c r="F33" s="245"/>
      <c r="G33" s="245"/>
      <c r="H33" s="245"/>
      <c r="I33" s="245"/>
      <c r="J33" s="246"/>
      <c r="K33" s="232"/>
    </row>
    <row r="34" spans="1:12" x14ac:dyDescent="0.2">
      <c r="A34" s="12" t="s">
        <v>51</v>
      </c>
      <c r="B34" s="289" t="s">
        <v>20</v>
      </c>
      <c r="C34" s="237">
        <v>763.74763919686848</v>
      </c>
      <c r="D34" s="237">
        <v>766.52493541103684</v>
      </c>
      <c r="E34" s="237">
        <v>767.21175946457902</v>
      </c>
      <c r="F34" s="237">
        <v>767.89858351812109</v>
      </c>
      <c r="G34" s="237">
        <v>768.58540757166327</v>
      </c>
      <c r="H34" s="237">
        <v>769.27223162520522</v>
      </c>
      <c r="I34" s="237">
        <v>769.95905567874729</v>
      </c>
      <c r="J34" s="238">
        <v>770.64587973228959</v>
      </c>
      <c r="K34" s="232" t="s">
        <v>358</v>
      </c>
      <c r="L34" t="s">
        <v>357</v>
      </c>
    </row>
    <row r="35" spans="1:12" x14ac:dyDescent="0.2">
      <c r="A35" s="12" t="s">
        <v>28</v>
      </c>
      <c r="B35" s="289" t="s">
        <v>45</v>
      </c>
      <c r="C35" s="237">
        <v>290.58</v>
      </c>
      <c r="D35" s="237">
        <v>290.47000000000003</v>
      </c>
      <c r="E35" s="237">
        <v>290.44</v>
      </c>
      <c r="F35" s="237">
        <v>290.41000000000003</v>
      </c>
      <c r="G35" s="237">
        <v>290.38</v>
      </c>
      <c r="H35" s="237">
        <v>290.35000000000002</v>
      </c>
      <c r="I35" s="237">
        <v>290.32</v>
      </c>
      <c r="J35" s="238">
        <v>290.29000000000002</v>
      </c>
      <c r="K35" s="232" t="s">
        <v>359</v>
      </c>
      <c r="L35" t="s">
        <v>365</v>
      </c>
    </row>
    <row r="36" spans="1:12" x14ac:dyDescent="0.2">
      <c r="A36" s="12" t="s">
        <v>30</v>
      </c>
      <c r="B36" s="289" t="s">
        <v>45</v>
      </c>
      <c r="C36" s="237">
        <v>266.36500000000001</v>
      </c>
      <c r="D36" s="237">
        <v>266.26416666666671</v>
      </c>
      <c r="E36" s="237">
        <v>266.23666666666668</v>
      </c>
      <c r="F36" s="237">
        <v>266.2091666666667</v>
      </c>
      <c r="G36" s="237">
        <v>266.18166666666673</v>
      </c>
      <c r="H36" s="237">
        <v>266.1541666666667</v>
      </c>
      <c r="I36" s="237">
        <v>266.12666666666667</v>
      </c>
      <c r="J36" s="238">
        <v>266.09916666666669</v>
      </c>
      <c r="K36" s="232" t="s">
        <v>360</v>
      </c>
      <c r="L36" t="s">
        <v>366</v>
      </c>
    </row>
    <row r="37" spans="1:12" x14ac:dyDescent="0.2">
      <c r="A37" s="12" t="s">
        <v>31</v>
      </c>
      <c r="B37" s="289" t="s">
        <v>45</v>
      </c>
      <c r="C37" s="237">
        <v>581.16</v>
      </c>
      <c r="D37" s="237">
        <v>580.94000000000005</v>
      </c>
      <c r="E37" s="237">
        <v>580.88</v>
      </c>
      <c r="F37" s="237">
        <v>580.82000000000005</v>
      </c>
      <c r="G37" s="237">
        <v>580.76</v>
      </c>
      <c r="H37" s="237">
        <v>580.70000000000005</v>
      </c>
      <c r="I37" s="237">
        <v>580.64</v>
      </c>
      <c r="J37" s="238">
        <v>580.58000000000004</v>
      </c>
      <c r="K37" s="232" t="s">
        <v>361</v>
      </c>
      <c r="L37" t="s">
        <v>367</v>
      </c>
    </row>
    <row r="38" spans="1:12" ht="13.5" thickBot="1" x14ac:dyDescent="0.25">
      <c r="A38" s="5" t="s">
        <v>46</v>
      </c>
      <c r="B38" s="291" t="s">
        <v>7</v>
      </c>
      <c r="C38" s="239">
        <v>4843</v>
      </c>
      <c r="D38" s="239">
        <v>4842</v>
      </c>
      <c r="E38" s="239">
        <v>4841</v>
      </c>
      <c r="F38" s="239">
        <v>4841</v>
      </c>
      <c r="G38" s="239">
        <v>4840</v>
      </c>
      <c r="H38" s="239">
        <v>4840</v>
      </c>
      <c r="I38" s="239">
        <v>4839</v>
      </c>
      <c r="J38" s="240">
        <v>4839</v>
      </c>
      <c r="K38" s="232" t="s">
        <v>216</v>
      </c>
      <c r="L38" t="s">
        <v>368</v>
      </c>
    </row>
    <row r="39" spans="1:12" ht="14.25" thickTop="1" thickBot="1" x14ac:dyDescent="0.25">
      <c r="A39" s="7"/>
      <c r="B39" s="241"/>
      <c r="C39" s="8"/>
      <c r="D39" s="8"/>
      <c r="E39" s="8"/>
      <c r="F39" s="8"/>
      <c r="G39" s="8"/>
      <c r="H39" s="8"/>
      <c r="I39" s="8"/>
      <c r="J39" s="9"/>
      <c r="K39" s="232"/>
    </row>
    <row r="40" spans="1:12" ht="14.25" thickTop="1" thickBot="1" x14ac:dyDescent="0.25">
      <c r="A40" s="5" t="s">
        <v>54</v>
      </c>
      <c r="B40" s="291" t="s">
        <v>55</v>
      </c>
      <c r="C40" s="61" t="s">
        <v>142</v>
      </c>
      <c r="D40" s="62"/>
      <c r="E40" s="62"/>
      <c r="F40" s="62"/>
      <c r="G40" s="62"/>
      <c r="H40" s="62"/>
      <c r="I40" s="62"/>
      <c r="J40" s="234"/>
      <c r="K40" s="232"/>
      <c r="L40" t="s">
        <v>291</v>
      </c>
    </row>
    <row r="41" spans="1:12" ht="14.25" thickTop="1" thickBot="1" x14ac:dyDescent="0.25">
      <c r="A41" s="7"/>
      <c r="B41" s="241"/>
      <c r="C41" s="8"/>
      <c r="D41" s="8"/>
      <c r="E41" s="8"/>
      <c r="F41" s="8"/>
      <c r="G41" s="8"/>
      <c r="H41" s="8"/>
      <c r="I41" s="8"/>
      <c r="J41" s="9"/>
      <c r="K41" s="232"/>
    </row>
    <row r="42" spans="1:12" ht="13.5" thickTop="1" x14ac:dyDescent="0.2">
      <c r="A42" s="12" t="s">
        <v>56</v>
      </c>
      <c r="B42" s="289" t="s">
        <v>55</v>
      </c>
      <c r="C42" s="63" t="s">
        <v>148</v>
      </c>
      <c r="D42" s="64"/>
      <c r="E42" s="64"/>
      <c r="F42" s="64"/>
      <c r="G42" s="64"/>
      <c r="H42" s="64"/>
      <c r="I42" s="64"/>
      <c r="J42" s="235"/>
      <c r="K42" s="232"/>
      <c r="L42" t="s">
        <v>288</v>
      </c>
    </row>
    <row r="43" spans="1:12" x14ac:dyDescent="0.2">
      <c r="A43" s="12" t="s">
        <v>57</v>
      </c>
      <c r="B43" s="289" t="s">
        <v>55</v>
      </c>
      <c r="C43" s="65" t="s">
        <v>148</v>
      </c>
      <c r="D43" s="40"/>
      <c r="E43" s="40"/>
      <c r="F43" s="40"/>
      <c r="G43" s="40"/>
      <c r="H43" s="40"/>
      <c r="I43" s="40"/>
      <c r="J43" s="60"/>
      <c r="K43" s="232"/>
      <c r="L43" t="s">
        <v>289</v>
      </c>
    </row>
    <row r="44" spans="1:12" ht="13.5" thickBot="1" x14ac:dyDescent="0.25">
      <c r="A44" s="5" t="s">
        <v>58</v>
      </c>
      <c r="B44" s="291" t="s">
        <v>55</v>
      </c>
      <c r="C44" s="66" t="s">
        <v>148</v>
      </c>
      <c r="D44" s="67"/>
      <c r="E44" s="67"/>
      <c r="F44" s="67"/>
      <c r="G44" s="67"/>
      <c r="H44" s="67"/>
      <c r="I44" s="67"/>
      <c r="J44" s="236"/>
      <c r="K44" s="232"/>
      <c r="L44" t="s">
        <v>290</v>
      </c>
    </row>
    <row r="45" spans="1:12" ht="14.25" thickTop="1" thickBot="1" x14ac:dyDescent="0.25">
      <c r="A45" s="7"/>
      <c r="B45" s="241"/>
      <c r="C45" s="8"/>
      <c r="D45" s="8"/>
      <c r="E45" s="8"/>
      <c r="F45" s="8"/>
      <c r="G45" s="8"/>
      <c r="H45" s="8"/>
      <c r="I45" s="8"/>
      <c r="J45" s="9"/>
      <c r="K45" s="232"/>
    </row>
    <row r="46" spans="1:12" ht="14.25" thickTop="1" thickBot="1" x14ac:dyDescent="0.25">
      <c r="A46" s="5" t="s">
        <v>51</v>
      </c>
      <c r="B46" s="291" t="s">
        <v>20</v>
      </c>
      <c r="C46" s="243">
        <v>763.74763919686848</v>
      </c>
      <c r="D46" s="243">
        <v>766.52493541103684</v>
      </c>
      <c r="E46" s="243">
        <v>767.21175946457902</v>
      </c>
      <c r="F46" s="243">
        <v>767.89858351812109</v>
      </c>
      <c r="G46" s="243">
        <v>768.58540757166327</v>
      </c>
      <c r="H46" s="243">
        <v>769.27223162520522</v>
      </c>
      <c r="I46" s="243">
        <v>769.95905567874729</v>
      </c>
      <c r="J46" s="244">
        <v>770.64587973228959</v>
      </c>
      <c r="K46" s="232" t="s">
        <v>358</v>
      </c>
      <c r="L46" t="s">
        <v>357</v>
      </c>
    </row>
    <row r="47" spans="1:12" ht="14.25" thickTop="1" thickBot="1" x14ac:dyDescent="0.25">
      <c r="A47" s="7"/>
      <c r="B47" s="241"/>
      <c r="C47" s="241"/>
      <c r="D47" s="241"/>
      <c r="E47" s="241"/>
      <c r="F47" s="241"/>
      <c r="G47" s="241"/>
      <c r="H47" s="241"/>
      <c r="I47" s="241"/>
      <c r="J47" s="242"/>
      <c r="K47" s="232"/>
    </row>
    <row r="48" spans="1:12" ht="14.25" thickTop="1" thickBot="1" x14ac:dyDescent="0.25">
      <c r="A48" s="10" t="s">
        <v>59</v>
      </c>
      <c r="B48" s="245"/>
      <c r="C48" s="245"/>
      <c r="D48" s="245"/>
      <c r="E48" s="245"/>
      <c r="F48" s="245"/>
      <c r="G48" s="245"/>
      <c r="H48" s="245"/>
      <c r="I48" s="245"/>
      <c r="J48" s="246"/>
      <c r="K48" s="232"/>
    </row>
    <row r="49" spans="1:12" x14ac:dyDescent="0.2">
      <c r="A49" s="12" t="s">
        <v>28</v>
      </c>
      <c r="B49" s="289" t="s">
        <v>45</v>
      </c>
      <c r="C49" s="237">
        <v>232.58465996019675</v>
      </c>
      <c r="D49" s="237">
        <v>232.49698072174425</v>
      </c>
      <c r="E49" s="237">
        <v>232.47263089106139</v>
      </c>
      <c r="F49" s="237">
        <v>232.44818715878841</v>
      </c>
      <c r="G49" s="237">
        <v>232.42364971995858</v>
      </c>
      <c r="H49" s="237">
        <v>232.39901876906526</v>
      </c>
      <c r="I49" s="237">
        <v>232.37429450006417</v>
      </c>
      <c r="J49" s="238">
        <v>232.34947710637471</v>
      </c>
      <c r="K49" s="232" t="s">
        <v>372</v>
      </c>
      <c r="L49" t="s">
        <v>380</v>
      </c>
    </row>
    <row r="50" spans="1:12" x14ac:dyDescent="0.2">
      <c r="A50" s="12" t="s">
        <v>30</v>
      </c>
      <c r="B50" s="289" t="s">
        <v>45</v>
      </c>
      <c r="C50" s="237">
        <v>239.85293058395291</v>
      </c>
      <c r="D50" s="237">
        <v>239.76251136929875</v>
      </c>
      <c r="E50" s="237">
        <v>239.73740060640702</v>
      </c>
      <c r="F50" s="237">
        <v>239.71219300750056</v>
      </c>
      <c r="G50" s="237">
        <v>239.6868887737073</v>
      </c>
      <c r="H50" s="237">
        <v>239.66148810559852</v>
      </c>
      <c r="I50" s="237">
        <v>239.63599120319117</v>
      </c>
      <c r="J50" s="238">
        <v>239.61039826594893</v>
      </c>
      <c r="K50" s="232" t="s">
        <v>373</v>
      </c>
      <c r="L50" t="s">
        <v>379</v>
      </c>
    </row>
    <row r="51" spans="1:12" ht="13.5" thickBot="1" x14ac:dyDescent="0.25">
      <c r="A51" s="5" t="s">
        <v>31</v>
      </c>
      <c r="B51" s="291" t="s">
        <v>45</v>
      </c>
      <c r="C51" s="243">
        <v>523.31548491044259</v>
      </c>
      <c r="D51" s="243">
        <v>523.11820662392461</v>
      </c>
      <c r="E51" s="243">
        <v>523.06341950488809</v>
      </c>
      <c r="F51" s="243">
        <v>523.00842110727399</v>
      </c>
      <c r="G51" s="243">
        <v>522.9532118699068</v>
      </c>
      <c r="H51" s="243">
        <v>522.89779223039682</v>
      </c>
      <c r="I51" s="243">
        <v>522.8421626251444</v>
      </c>
      <c r="J51" s="244">
        <v>522.78632348934309</v>
      </c>
      <c r="K51" s="232" t="s">
        <v>374</v>
      </c>
      <c r="L51" t="s">
        <v>378</v>
      </c>
    </row>
    <row r="52" spans="1:12" ht="14.25" thickTop="1" thickBot="1" x14ac:dyDescent="0.25">
      <c r="A52" s="7"/>
      <c r="B52" s="241"/>
      <c r="C52" s="8"/>
      <c r="D52" s="8"/>
      <c r="E52" s="8"/>
      <c r="F52" s="8"/>
      <c r="G52" s="8"/>
      <c r="H52" s="8"/>
      <c r="I52" s="8"/>
      <c r="J52" s="9"/>
      <c r="K52" s="232"/>
    </row>
    <row r="53" spans="1:12" ht="14.25" thickTop="1" thickBot="1" x14ac:dyDescent="0.25">
      <c r="A53" s="10" t="s">
        <v>60</v>
      </c>
      <c r="B53" s="245"/>
      <c r="C53" s="11"/>
      <c r="D53" s="11"/>
      <c r="E53" s="11"/>
      <c r="F53" s="11"/>
      <c r="G53" s="11"/>
      <c r="H53" s="11"/>
      <c r="I53" s="11"/>
      <c r="J53" s="37"/>
      <c r="K53" s="232"/>
    </row>
    <row r="54" spans="1:12" x14ac:dyDescent="0.2">
      <c r="A54" s="12" t="s">
        <v>28</v>
      </c>
      <c r="B54" s="289" t="s">
        <v>45</v>
      </c>
      <c r="C54" s="237">
        <v>61.115340039803243</v>
      </c>
      <c r="D54" s="237">
        <v>60.873019278255754</v>
      </c>
      <c r="E54" s="237">
        <v>60.807369108938587</v>
      </c>
      <c r="F54" s="237">
        <v>60.741812841211583</v>
      </c>
      <c r="G54" s="237">
        <v>60.676350280041447</v>
      </c>
      <c r="H54" s="237">
        <v>60.610981230934726</v>
      </c>
      <c r="I54" s="237">
        <v>60.545705499935849</v>
      </c>
      <c r="J54" s="238">
        <v>60.480522893625277</v>
      </c>
      <c r="K54" s="232" t="s">
        <v>369</v>
      </c>
      <c r="L54" t="s">
        <v>375</v>
      </c>
    </row>
    <row r="55" spans="1:12" x14ac:dyDescent="0.2">
      <c r="A55" s="12" t="s">
        <v>30</v>
      </c>
      <c r="B55" s="289" t="s">
        <v>45</v>
      </c>
      <c r="C55" s="237">
        <v>29.372069416047111</v>
      </c>
      <c r="D55" s="237">
        <v>29.159988630701264</v>
      </c>
      <c r="E55" s="237">
        <v>29.102599393592953</v>
      </c>
      <c r="F55" s="237">
        <v>29.045306992499434</v>
      </c>
      <c r="G55" s="237">
        <v>28.988111226292716</v>
      </c>
      <c r="H55" s="237">
        <v>28.93101189440145</v>
      </c>
      <c r="I55" s="237">
        <v>28.874008796808823</v>
      </c>
      <c r="J55" s="238">
        <v>28.817101734051079</v>
      </c>
      <c r="K55" s="232" t="s">
        <v>370</v>
      </c>
      <c r="L55" t="s">
        <v>376</v>
      </c>
    </row>
    <row r="56" spans="1:12" ht="13.5" thickBot="1" x14ac:dyDescent="0.25">
      <c r="A56" s="5" t="s">
        <v>31</v>
      </c>
      <c r="B56" s="291" t="s">
        <v>45</v>
      </c>
      <c r="C56" s="243">
        <v>64.084515089557385</v>
      </c>
      <c r="D56" s="243">
        <v>63.621793376075402</v>
      </c>
      <c r="E56" s="243">
        <v>63.496580495111857</v>
      </c>
      <c r="F56" s="243">
        <v>63.371578892726006</v>
      </c>
      <c r="G56" s="243">
        <v>63.24678813009325</v>
      </c>
      <c r="H56" s="243">
        <v>63.122207769603165</v>
      </c>
      <c r="I56" s="243">
        <v>62.997837374855635</v>
      </c>
      <c r="J56" s="244">
        <v>62.873676510656878</v>
      </c>
      <c r="K56" s="232" t="s">
        <v>371</v>
      </c>
      <c r="L56" t="s">
        <v>377</v>
      </c>
    </row>
    <row r="57" spans="1:12" ht="14.25" thickTop="1" thickBot="1" x14ac:dyDescent="0.25">
      <c r="A57" s="7"/>
      <c r="B57" s="241"/>
      <c r="C57" s="8"/>
      <c r="D57" s="8"/>
      <c r="E57" s="8"/>
      <c r="F57" s="8"/>
      <c r="G57" s="8"/>
      <c r="H57" s="8"/>
      <c r="I57" s="8"/>
      <c r="J57" s="9"/>
      <c r="K57" s="232"/>
    </row>
    <row r="58" spans="1:12" ht="13.5" thickTop="1" x14ac:dyDescent="0.2">
      <c r="A58" s="12" t="s">
        <v>61</v>
      </c>
      <c r="B58" s="289" t="s">
        <v>62</v>
      </c>
      <c r="C58" s="237">
        <v>2829.7800295157272</v>
      </c>
      <c r="D58" s="237">
        <v>2828.7132654478883</v>
      </c>
      <c r="E58" s="237">
        <v>2828.4170091745805</v>
      </c>
      <c r="F58" s="237">
        <v>2828.1196104319256</v>
      </c>
      <c r="G58" s="237">
        <v>2827.8210715928294</v>
      </c>
      <c r="H58" s="237">
        <v>2827.5213950236275</v>
      </c>
      <c r="I58" s="237">
        <v>2827.220583084114</v>
      </c>
      <c r="J58" s="238">
        <v>2826.918638127559</v>
      </c>
      <c r="K58" s="232" t="s">
        <v>219</v>
      </c>
      <c r="L58" t="s">
        <v>287</v>
      </c>
    </row>
    <row r="59" spans="1:12" x14ac:dyDescent="0.2">
      <c r="A59" s="12" t="s">
        <v>63</v>
      </c>
      <c r="B59" s="289" t="s">
        <v>55</v>
      </c>
      <c r="C59" s="68" t="s">
        <v>149</v>
      </c>
      <c r="D59" s="69"/>
      <c r="E59" s="69"/>
      <c r="F59" s="69"/>
      <c r="G59" s="69"/>
      <c r="H59" s="69"/>
      <c r="I59" s="69"/>
      <c r="J59" s="70"/>
      <c r="K59" s="232"/>
      <c r="L59" t="s">
        <v>234</v>
      </c>
    </row>
    <row r="60" spans="1:12" ht="13.5" thickBot="1" x14ac:dyDescent="0.25">
      <c r="A60" s="6" t="s">
        <v>64</v>
      </c>
      <c r="B60" s="293" t="s">
        <v>62</v>
      </c>
      <c r="C60" s="249">
        <v>679.14720708377456</v>
      </c>
      <c r="D60" s="249">
        <v>678.89118370749316</v>
      </c>
      <c r="E60" s="249">
        <v>678.82008220189925</v>
      </c>
      <c r="F60" s="249">
        <v>678.74870650366222</v>
      </c>
      <c r="G60" s="249">
        <v>678.67705718227899</v>
      </c>
      <c r="H60" s="249">
        <v>678.60513480567056</v>
      </c>
      <c r="I60" s="249">
        <v>678.53293994018736</v>
      </c>
      <c r="J60" s="250">
        <v>678.46047315061412</v>
      </c>
      <c r="K60" s="232" t="s">
        <v>220</v>
      </c>
      <c r="L60" t="s">
        <v>221</v>
      </c>
    </row>
    <row r="61" spans="1:12" ht="13.5" thickTop="1" x14ac:dyDescent="0.2"/>
    <row r="62" spans="1:12" x14ac:dyDescent="0.2">
      <c r="K62" t="s">
        <v>344</v>
      </c>
    </row>
    <row r="63" spans="1:12" x14ac:dyDescent="0.2">
      <c r="K63" s="232" t="s">
        <v>314</v>
      </c>
      <c r="L63" s="231" t="s">
        <v>319</v>
      </c>
    </row>
    <row r="64" spans="1:12" x14ac:dyDescent="0.2">
      <c r="K64" s="232" t="s">
        <v>342</v>
      </c>
      <c r="L64" t="s">
        <v>343</v>
      </c>
    </row>
    <row r="65" spans="11:12" x14ac:dyDescent="0.2">
      <c r="K65" s="232" t="s">
        <v>345</v>
      </c>
      <c r="L65" t="s">
        <v>347</v>
      </c>
    </row>
    <row r="66" spans="11:12" x14ac:dyDescent="0.2">
      <c r="K66" s="232" t="s">
        <v>346</v>
      </c>
      <c r="L66" t="s">
        <v>348</v>
      </c>
    </row>
    <row r="67" spans="11:12" x14ac:dyDescent="0.2">
      <c r="K67" s="232" t="s">
        <v>315</v>
      </c>
      <c r="L67" s="231" t="s">
        <v>318</v>
      </c>
    </row>
    <row r="68" spans="11:12" x14ac:dyDescent="0.2">
      <c r="K68" s="232" t="s">
        <v>316</v>
      </c>
      <c r="L68" s="231" t="s">
        <v>317</v>
      </c>
    </row>
    <row r="69" spans="11:12" x14ac:dyDescent="0.2">
      <c r="K69" s="232" t="s">
        <v>285</v>
      </c>
      <c r="L69" t="s">
        <v>320</v>
      </c>
    </row>
    <row r="70" spans="11:12" x14ac:dyDescent="0.2">
      <c r="K70" s="232" t="s">
        <v>394</v>
      </c>
      <c r="L70" t="s">
        <v>397</v>
      </c>
    </row>
    <row r="71" spans="11:12" x14ac:dyDescent="0.2">
      <c r="K71" s="232" t="s">
        <v>395</v>
      </c>
      <c r="L71" t="s">
        <v>398</v>
      </c>
    </row>
    <row r="73" spans="11:12" x14ac:dyDescent="0.2">
      <c r="K73" s="232" t="s">
        <v>284</v>
      </c>
      <c r="L73" t="s">
        <v>329</v>
      </c>
    </row>
    <row r="74" spans="11:12" x14ac:dyDescent="0.2">
      <c r="K74" s="232" t="s">
        <v>286</v>
      </c>
      <c r="L74" t="s">
        <v>327</v>
      </c>
    </row>
    <row r="75" spans="11:12" x14ac:dyDescent="0.2">
      <c r="K75" s="232" t="s">
        <v>351</v>
      </c>
      <c r="L75" t="s">
        <v>419</v>
      </c>
    </row>
    <row r="76" spans="11:12" x14ac:dyDescent="0.2">
      <c r="K76" s="232" t="s">
        <v>352</v>
      </c>
      <c r="L76" t="s">
        <v>418</v>
      </c>
    </row>
    <row r="78" spans="11:12" x14ac:dyDescent="0.2">
      <c r="K78" s="232" t="s">
        <v>362</v>
      </c>
      <c r="L78" s="232" t="s">
        <v>350</v>
      </c>
    </row>
    <row r="79" spans="11:12" x14ac:dyDescent="0.2">
      <c r="K79" s="232" t="s">
        <v>363</v>
      </c>
      <c r="L79" s="232" t="s">
        <v>353</v>
      </c>
    </row>
    <row r="80" spans="11:12" x14ac:dyDescent="0.2">
      <c r="K80" s="232" t="s">
        <v>364</v>
      </c>
      <c r="L80" s="232" t="s">
        <v>354</v>
      </c>
    </row>
  </sheetData>
  <mergeCells count="1">
    <mergeCell ref="B7:C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6" orientation="landscape" useFirstPageNumber="1" horizontalDpi="300" verticalDpi="300" r:id="rId1"/>
  <headerFooter alignWithMargins="0">
    <oddHeader>&amp;R&amp;"Times New Roman CE,obyčejné\&amp;16Příloha č. 11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P75"/>
  <sheetViews>
    <sheetView showGridLines="0" workbookViewId="0">
      <selection activeCell="H74" sqref="H74"/>
    </sheetView>
  </sheetViews>
  <sheetFormatPr defaultColWidth="8.85546875" defaultRowHeight="12.75" x14ac:dyDescent="0.2"/>
  <cols>
    <col min="1" max="1" width="4.28515625" customWidth="1"/>
    <col min="2" max="2" width="2.42578125" customWidth="1"/>
    <col min="3" max="3" width="20.7109375" customWidth="1"/>
    <col min="4" max="4" width="10.7109375" customWidth="1"/>
    <col min="5" max="5" width="7" customWidth="1"/>
    <col min="6" max="6" width="7.28515625" customWidth="1"/>
    <col min="7" max="7" width="9" customWidth="1"/>
    <col min="8" max="14" width="9.7109375" customWidth="1"/>
  </cols>
  <sheetData>
    <row r="1" spans="1:16" x14ac:dyDescent="0.2">
      <c r="A1" s="2" t="s">
        <v>131</v>
      </c>
      <c r="B1" s="2"/>
      <c r="C1" s="2"/>
      <c r="D1" s="2"/>
      <c r="E1" s="2"/>
      <c r="F1" s="2" t="s">
        <v>39</v>
      </c>
      <c r="G1" s="2"/>
      <c r="H1" s="2" t="s">
        <v>134</v>
      </c>
      <c r="I1" s="2"/>
      <c r="J1" s="2"/>
      <c r="K1" s="2"/>
      <c r="L1" s="2"/>
      <c r="M1" s="2"/>
      <c r="N1" s="19"/>
    </row>
    <row r="2" spans="1:16" ht="4.5" customHeight="1" x14ac:dyDescent="0.2"/>
    <row r="3" spans="1:16" ht="18" customHeight="1" x14ac:dyDescent="0.3">
      <c r="A3" s="3" t="s">
        <v>95</v>
      </c>
      <c r="P3" s="107" t="s">
        <v>240</v>
      </c>
    </row>
    <row r="4" spans="1:16" ht="7.5" customHeight="1" x14ac:dyDescent="0.2"/>
    <row r="5" spans="1:16" ht="13.5" thickBot="1" x14ac:dyDescent="0.25">
      <c r="D5" s="187" t="s">
        <v>134</v>
      </c>
      <c r="E5" s="190"/>
      <c r="F5" s="190"/>
      <c r="G5" s="190"/>
      <c r="I5" s="191" t="s">
        <v>180</v>
      </c>
      <c r="J5" s="191"/>
      <c r="K5" s="191"/>
      <c r="L5" s="191"/>
      <c r="M5" s="191"/>
      <c r="N5" s="191"/>
      <c r="P5" s="195" t="s">
        <v>384</v>
      </c>
    </row>
    <row r="6" spans="1:16" ht="14.25" thickTop="1" thickBot="1" x14ac:dyDescent="0.25">
      <c r="D6" s="312" t="s">
        <v>41</v>
      </c>
      <c r="E6" s="314"/>
      <c r="F6" s="314"/>
      <c r="G6" s="314"/>
    </row>
    <row r="7" spans="1:16" ht="17.25" thickTop="1" thickBot="1" x14ac:dyDescent="0.3">
      <c r="A7" s="170" t="s">
        <v>96</v>
      </c>
      <c r="B7" s="179" t="s">
        <v>97</v>
      </c>
      <c r="C7" s="71" t="s">
        <v>98</v>
      </c>
      <c r="D7" s="71"/>
      <c r="E7" s="71"/>
      <c r="F7" s="71"/>
      <c r="G7" s="72"/>
      <c r="H7" s="71" t="s">
        <v>99</v>
      </c>
      <c r="I7" s="71"/>
      <c r="J7" s="72"/>
      <c r="K7" s="71" t="s">
        <v>100</v>
      </c>
      <c r="L7" s="72"/>
      <c r="M7" s="71" t="s">
        <v>101</v>
      </c>
      <c r="N7" s="73"/>
      <c r="P7" s="107" t="s">
        <v>239</v>
      </c>
    </row>
    <row r="8" spans="1:16" ht="14.25" thickTop="1" thickBot="1" x14ac:dyDescent="0.25">
      <c r="A8" s="176"/>
      <c r="B8" s="180"/>
      <c r="C8" s="74" t="s">
        <v>102</v>
      </c>
      <c r="D8" s="46"/>
      <c r="E8" s="47"/>
      <c r="F8" s="47"/>
      <c r="G8" s="48"/>
      <c r="H8" s="75" t="s">
        <v>103</v>
      </c>
      <c r="I8" s="76" t="s">
        <v>104</v>
      </c>
      <c r="J8" s="77" t="s">
        <v>251</v>
      </c>
      <c r="K8" s="78" t="s">
        <v>103</v>
      </c>
      <c r="L8" s="77" t="s">
        <v>105</v>
      </c>
      <c r="M8" s="78" t="s">
        <v>103</v>
      </c>
      <c r="N8" s="79" t="s">
        <v>105</v>
      </c>
    </row>
    <row r="9" spans="1:16" ht="13.5" thickBot="1" x14ac:dyDescent="0.25">
      <c r="A9" s="177"/>
      <c r="B9" s="181"/>
      <c r="C9" s="80" t="s">
        <v>106</v>
      </c>
      <c r="D9" s="81" t="s">
        <v>107</v>
      </c>
      <c r="E9" s="11"/>
      <c r="F9" s="11"/>
      <c r="G9" s="82" t="s">
        <v>108</v>
      </c>
      <c r="H9" s="83" t="s">
        <v>33</v>
      </c>
      <c r="I9" s="84" t="s">
        <v>109</v>
      </c>
      <c r="J9" s="20" t="s">
        <v>252</v>
      </c>
      <c r="K9" s="86" t="s">
        <v>37</v>
      </c>
      <c r="L9" s="85" t="s">
        <v>110</v>
      </c>
      <c r="M9" s="86" t="s">
        <v>33</v>
      </c>
      <c r="N9" s="87" t="s">
        <v>110</v>
      </c>
    </row>
    <row r="10" spans="1:16" ht="13.5" thickTop="1" x14ac:dyDescent="0.2">
      <c r="A10" s="171" t="s">
        <v>111</v>
      </c>
      <c r="B10" s="182"/>
      <c r="C10" s="119" t="s">
        <v>223</v>
      </c>
      <c r="D10" s="120" t="s">
        <v>224</v>
      </c>
      <c r="E10" s="89"/>
      <c r="F10" s="89"/>
      <c r="G10" s="108" t="s">
        <v>151</v>
      </c>
      <c r="H10" s="109" t="s">
        <v>103</v>
      </c>
      <c r="I10" s="110" t="s">
        <v>152</v>
      </c>
      <c r="J10" s="111" t="s">
        <v>153</v>
      </c>
      <c r="K10" s="112"/>
      <c r="L10" s="111"/>
      <c r="M10" s="112"/>
      <c r="N10" s="113"/>
      <c r="P10" t="s">
        <v>253</v>
      </c>
    </row>
    <row r="11" spans="1:16" x14ac:dyDescent="0.2">
      <c r="A11" s="171" t="s">
        <v>143</v>
      </c>
      <c r="B11" s="182"/>
      <c r="C11" s="119" t="s">
        <v>223</v>
      </c>
      <c r="D11" s="120" t="s">
        <v>224</v>
      </c>
      <c r="E11" s="89"/>
      <c r="F11" s="89"/>
      <c r="G11" s="108" t="s">
        <v>151</v>
      </c>
      <c r="H11" s="114"/>
      <c r="I11" s="115"/>
      <c r="J11" s="116"/>
      <c r="K11" s="117" t="s">
        <v>103</v>
      </c>
      <c r="L11" s="116" t="s">
        <v>154</v>
      </c>
      <c r="M11" s="117"/>
      <c r="N11" s="118"/>
      <c r="P11" t="s">
        <v>254</v>
      </c>
    </row>
    <row r="12" spans="1:16" x14ac:dyDescent="0.2">
      <c r="A12" s="171" t="s">
        <v>155</v>
      </c>
      <c r="B12" s="182"/>
      <c r="C12" s="119" t="s">
        <v>223</v>
      </c>
      <c r="D12" s="120" t="s">
        <v>224</v>
      </c>
      <c r="E12" s="89"/>
      <c r="F12" s="89"/>
      <c r="G12" s="108" t="s">
        <v>151</v>
      </c>
      <c r="H12" s="114"/>
      <c r="I12" s="115"/>
      <c r="J12" s="116"/>
      <c r="K12" s="117"/>
      <c r="L12" s="116"/>
      <c r="M12" s="117" t="s">
        <v>103</v>
      </c>
      <c r="N12" s="118" t="s">
        <v>154</v>
      </c>
      <c r="P12" t="s">
        <v>255</v>
      </c>
    </row>
    <row r="13" spans="1:16" ht="13.5" thickBot="1" x14ac:dyDescent="0.25">
      <c r="A13" s="198" t="s">
        <v>227</v>
      </c>
      <c r="B13" s="199"/>
      <c r="C13" s="119" t="s">
        <v>223</v>
      </c>
      <c r="D13" s="120" t="s">
        <v>224</v>
      </c>
      <c r="E13" s="89"/>
      <c r="F13" s="89"/>
      <c r="G13" s="108" t="s">
        <v>151</v>
      </c>
      <c r="H13" s="114" t="s">
        <v>103</v>
      </c>
      <c r="I13" s="115" t="s">
        <v>152</v>
      </c>
      <c r="J13" s="116" t="s">
        <v>228</v>
      </c>
      <c r="K13" s="117"/>
      <c r="L13" s="116"/>
      <c r="M13" s="117"/>
      <c r="N13" s="118"/>
      <c r="P13" t="s">
        <v>256</v>
      </c>
    </row>
    <row r="14" spans="1:16" ht="14.25" thickTop="1" thickBot="1" x14ac:dyDescent="0.25">
      <c r="A14" s="176"/>
      <c r="B14" s="180"/>
      <c r="C14" s="74" t="s">
        <v>112</v>
      </c>
      <c r="D14" s="46"/>
      <c r="E14" s="47"/>
      <c r="F14" s="47"/>
      <c r="G14" s="48"/>
      <c r="H14" s="49"/>
      <c r="I14" s="49"/>
      <c r="J14" s="49"/>
      <c r="K14" s="49"/>
      <c r="L14" s="49"/>
      <c r="M14" s="49"/>
      <c r="N14" s="50"/>
    </row>
    <row r="15" spans="1:16" ht="13.5" thickBot="1" x14ac:dyDescent="0.25">
      <c r="A15" s="178"/>
      <c r="B15" s="183"/>
      <c r="C15" s="81"/>
      <c r="D15" s="95" t="s">
        <v>113</v>
      </c>
      <c r="E15" s="11"/>
      <c r="F15" s="11"/>
      <c r="G15" s="82" t="s">
        <v>114</v>
      </c>
      <c r="H15" s="51"/>
      <c r="I15" s="51"/>
      <c r="J15" s="51"/>
      <c r="K15" s="51"/>
      <c r="L15" s="51"/>
      <c r="M15" s="51"/>
      <c r="N15" s="52"/>
    </row>
    <row r="16" spans="1:16" ht="13.5" thickTop="1" x14ac:dyDescent="0.2">
      <c r="A16" s="171" t="s">
        <v>158</v>
      </c>
      <c r="B16" s="184"/>
      <c r="C16" s="119" t="s">
        <v>225</v>
      </c>
      <c r="D16" s="121" t="s">
        <v>157</v>
      </c>
      <c r="E16" s="122"/>
      <c r="F16" s="122"/>
      <c r="G16" s="123" t="s">
        <v>156</v>
      </c>
      <c r="H16" s="109" t="s">
        <v>103</v>
      </c>
      <c r="I16" s="110" t="s">
        <v>152</v>
      </c>
      <c r="J16" s="111" t="s">
        <v>153</v>
      </c>
      <c r="K16" s="112"/>
      <c r="L16" s="111"/>
      <c r="M16" s="112"/>
      <c r="N16" s="113"/>
      <c r="P16" t="s">
        <v>257</v>
      </c>
    </row>
    <row r="17" spans="1:16" x14ac:dyDescent="0.2">
      <c r="A17" s="171" t="s">
        <v>160</v>
      </c>
      <c r="B17" s="185"/>
      <c r="C17" s="119" t="s">
        <v>225</v>
      </c>
      <c r="D17" s="121" t="s">
        <v>157</v>
      </c>
      <c r="E17" s="122"/>
      <c r="F17" s="122"/>
      <c r="G17" s="123" t="s">
        <v>156</v>
      </c>
      <c r="H17" s="114"/>
      <c r="I17" s="115"/>
      <c r="J17" s="116"/>
      <c r="K17" s="117" t="s">
        <v>103</v>
      </c>
      <c r="L17" s="116" t="s">
        <v>154</v>
      </c>
      <c r="M17" s="117"/>
      <c r="N17" s="118"/>
      <c r="P17" t="s">
        <v>258</v>
      </c>
    </row>
    <row r="18" spans="1:16" x14ac:dyDescent="0.2">
      <c r="A18" s="171" t="s">
        <v>159</v>
      </c>
      <c r="B18" s="133"/>
      <c r="C18" s="119" t="s">
        <v>225</v>
      </c>
      <c r="D18" s="121" t="s">
        <v>157</v>
      </c>
      <c r="E18" s="122"/>
      <c r="F18" s="122"/>
      <c r="G18" s="123" t="s">
        <v>156</v>
      </c>
      <c r="H18" s="114"/>
      <c r="I18" s="115"/>
      <c r="J18" s="116"/>
      <c r="K18" s="117"/>
      <c r="L18" s="116"/>
      <c r="M18" s="117" t="s">
        <v>103</v>
      </c>
      <c r="N18" s="118" t="s">
        <v>154</v>
      </c>
      <c r="P18" t="s">
        <v>259</v>
      </c>
    </row>
    <row r="19" spans="1:16" ht="13.5" thickBot="1" x14ac:dyDescent="0.25">
      <c r="A19" s="198" t="s">
        <v>229</v>
      </c>
      <c r="B19" s="133"/>
      <c r="C19" s="119" t="s">
        <v>225</v>
      </c>
      <c r="D19" s="121" t="s">
        <v>157</v>
      </c>
      <c r="E19" s="122"/>
      <c r="F19" s="122"/>
      <c r="G19" s="123" t="s">
        <v>156</v>
      </c>
      <c r="H19" s="114" t="s">
        <v>103</v>
      </c>
      <c r="I19" s="115" t="s">
        <v>152</v>
      </c>
      <c r="J19" s="116" t="s">
        <v>228</v>
      </c>
      <c r="K19" s="117"/>
      <c r="L19" s="116"/>
      <c r="M19" s="117"/>
      <c r="N19" s="118"/>
      <c r="P19" t="s">
        <v>260</v>
      </c>
    </row>
    <row r="20" spans="1:16" ht="14.25" thickTop="1" thickBot="1" x14ac:dyDescent="0.25">
      <c r="A20" s="176"/>
      <c r="B20" s="180"/>
      <c r="C20" s="74" t="s">
        <v>115</v>
      </c>
      <c r="D20" s="47"/>
      <c r="E20" s="47"/>
      <c r="F20" s="47"/>
      <c r="G20" s="48"/>
      <c r="H20" s="49"/>
      <c r="I20" s="49"/>
      <c r="J20" s="49"/>
      <c r="K20" s="49"/>
      <c r="L20" s="49"/>
      <c r="M20" s="49"/>
      <c r="N20" s="50"/>
    </row>
    <row r="21" spans="1:16" ht="13.5" thickBot="1" x14ac:dyDescent="0.25">
      <c r="A21" s="178"/>
      <c r="B21" s="183"/>
      <c r="C21" s="81"/>
      <c r="D21" s="11"/>
      <c r="E21" s="11"/>
      <c r="F21" s="97" t="s">
        <v>116</v>
      </c>
      <c r="G21" s="98" t="s">
        <v>117</v>
      </c>
      <c r="H21" s="51"/>
      <c r="I21" s="51"/>
      <c r="J21" s="51"/>
      <c r="K21" s="51"/>
      <c r="L21" s="51"/>
      <c r="M21" s="51"/>
      <c r="N21" s="52"/>
    </row>
    <row r="22" spans="1:16" x14ac:dyDescent="0.2">
      <c r="A22" s="171" t="s">
        <v>118</v>
      </c>
      <c r="B22" s="182"/>
      <c r="C22" s="124" t="s">
        <v>226</v>
      </c>
      <c r="D22" s="89"/>
      <c r="E22" s="131"/>
      <c r="F22" s="132" t="s">
        <v>161</v>
      </c>
      <c r="G22" s="125" t="s">
        <v>162</v>
      </c>
      <c r="H22" s="126" t="s">
        <v>103</v>
      </c>
      <c r="I22" s="127" t="s">
        <v>152</v>
      </c>
      <c r="J22" s="127" t="s">
        <v>153</v>
      </c>
      <c r="K22" s="93"/>
      <c r="L22" s="92"/>
      <c r="M22" s="93"/>
      <c r="N22" s="94"/>
      <c r="P22" t="s">
        <v>266</v>
      </c>
    </row>
    <row r="23" spans="1:16" x14ac:dyDescent="0.2">
      <c r="A23" s="171" t="s">
        <v>118</v>
      </c>
      <c r="B23" s="182"/>
      <c r="C23" s="124" t="s">
        <v>226</v>
      </c>
      <c r="D23" s="89"/>
      <c r="E23" s="131"/>
      <c r="F23" s="132" t="s">
        <v>163</v>
      </c>
      <c r="G23" s="125" t="s">
        <v>164</v>
      </c>
      <c r="H23" s="126" t="s">
        <v>103</v>
      </c>
      <c r="I23" s="127" t="s">
        <v>152</v>
      </c>
      <c r="J23" s="127" t="s">
        <v>153</v>
      </c>
      <c r="K23" s="93"/>
      <c r="L23" s="92"/>
      <c r="M23" s="93"/>
      <c r="N23" s="94"/>
      <c r="P23" t="s">
        <v>266</v>
      </c>
    </row>
    <row r="24" spans="1:16" x14ac:dyDescent="0.2">
      <c r="A24" s="171" t="s">
        <v>118</v>
      </c>
      <c r="B24" s="182"/>
      <c r="C24" s="124" t="s">
        <v>226</v>
      </c>
      <c r="D24" s="89"/>
      <c r="E24" s="131"/>
      <c r="F24" s="132" t="s">
        <v>165</v>
      </c>
      <c r="G24" s="125" t="s">
        <v>166</v>
      </c>
      <c r="H24" s="126" t="s">
        <v>103</v>
      </c>
      <c r="I24" s="127" t="s">
        <v>152</v>
      </c>
      <c r="J24" s="127" t="s">
        <v>153</v>
      </c>
      <c r="K24" s="93"/>
      <c r="L24" s="92"/>
      <c r="M24" s="93"/>
      <c r="N24" s="94"/>
      <c r="P24" t="s">
        <v>266</v>
      </c>
    </row>
    <row r="25" spans="1:16" x14ac:dyDescent="0.2">
      <c r="A25" s="171" t="s">
        <v>118</v>
      </c>
      <c r="B25" s="182"/>
      <c r="C25" s="124" t="s">
        <v>226</v>
      </c>
      <c r="D25" s="89"/>
      <c r="E25" s="131"/>
      <c r="F25" s="132" t="s">
        <v>167</v>
      </c>
      <c r="G25" s="125" t="s">
        <v>168</v>
      </c>
      <c r="H25" s="126" t="s">
        <v>103</v>
      </c>
      <c r="I25" s="127" t="s">
        <v>152</v>
      </c>
      <c r="J25" s="127" t="s">
        <v>153</v>
      </c>
      <c r="K25" s="93"/>
      <c r="L25" s="92"/>
      <c r="M25" s="93"/>
      <c r="N25" s="94"/>
      <c r="P25" t="s">
        <v>266</v>
      </c>
    </row>
    <row r="26" spans="1:16" x14ac:dyDescent="0.2">
      <c r="A26" s="171" t="s">
        <v>144</v>
      </c>
      <c r="B26" s="182"/>
      <c r="C26" s="124" t="s">
        <v>226</v>
      </c>
      <c r="D26" s="89"/>
      <c r="E26" s="131"/>
      <c r="F26" s="132" t="s">
        <v>161</v>
      </c>
      <c r="G26" s="125" t="s">
        <v>162</v>
      </c>
      <c r="H26" s="126"/>
      <c r="I26" s="127"/>
      <c r="J26" s="128"/>
      <c r="K26" s="129" t="s">
        <v>103</v>
      </c>
      <c r="L26" s="116" t="s">
        <v>154</v>
      </c>
      <c r="M26" s="93"/>
      <c r="N26" s="94"/>
      <c r="P26" t="s">
        <v>267</v>
      </c>
    </row>
    <row r="27" spans="1:16" x14ac:dyDescent="0.2">
      <c r="A27" s="171" t="s">
        <v>144</v>
      </c>
      <c r="B27" s="182"/>
      <c r="C27" s="124" t="s">
        <v>226</v>
      </c>
      <c r="D27" s="89"/>
      <c r="E27" s="131"/>
      <c r="F27" s="132" t="s">
        <v>163</v>
      </c>
      <c r="G27" s="125" t="s">
        <v>164</v>
      </c>
      <c r="H27" s="126"/>
      <c r="I27" s="127"/>
      <c r="J27" s="128"/>
      <c r="K27" s="129" t="s">
        <v>103</v>
      </c>
      <c r="L27" s="116" t="s">
        <v>154</v>
      </c>
      <c r="M27" s="93"/>
      <c r="N27" s="94"/>
      <c r="P27" t="s">
        <v>267</v>
      </c>
    </row>
    <row r="28" spans="1:16" x14ac:dyDescent="0.2">
      <c r="A28" s="171" t="s">
        <v>144</v>
      </c>
      <c r="B28" s="182"/>
      <c r="C28" s="124" t="s">
        <v>226</v>
      </c>
      <c r="D28" s="89"/>
      <c r="E28" s="131"/>
      <c r="F28" s="132" t="s">
        <v>165</v>
      </c>
      <c r="G28" s="125" t="s">
        <v>166</v>
      </c>
      <c r="H28" s="90"/>
      <c r="I28" s="91"/>
      <c r="J28" s="92"/>
      <c r="K28" s="211" t="s">
        <v>103</v>
      </c>
      <c r="L28" s="210" t="s">
        <v>154</v>
      </c>
      <c r="M28" s="93"/>
      <c r="N28" s="94"/>
      <c r="P28" t="s">
        <v>267</v>
      </c>
    </row>
    <row r="29" spans="1:16" x14ac:dyDescent="0.2">
      <c r="A29" s="171" t="s">
        <v>144</v>
      </c>
      <c r="B29" s="182"/>
      <c r="C29" s="124" t="s">
        <v>226</v>
      </c>
      <c r="D29" s="89"/>
      <c r="E29" s="131"/>
      <c r="F29" s="132" t="s">
        <v>167</v>
      </c>
      <c r="G29" s="125" t="s">
        <v>168</v>
      </c>
      <c r="H29" s="90"/>
      <c r="I29" s="91"/>
      <c r="J29" s="92"/>
      <c r="K29" s="211" t="s">
        <v>103</v>
      </c>
      <c r="L29" s="210" t="s">
        <v>154</v>
      </c>
      <c r="M29" s="93"/>
      <c r="N29" s="94"/>
      <c r="P29" t="s">
        <v>267</v>
      </c>
    </row>
    <row r="30" spans="1:16" x14ac:dyDescent="0.2">
      <c r="A30" s="171" t="s">
        <v>145</v>
      </c>
      <c r="B30" s="182"/>
      <c r="C30" s="124" t="s">
        <v>226</v>
      </c>
      <c r="D30" s="89"/>
      <c r="E30" s="131"/>
      <c r="F30" s="132" t="s">
        <v>161</v>
      </c>
      <c r="G30" s="125" t="s">
        <v>162</v>
      </c>
      <c r="H30" s="90"/>
      <c r="I30" s="91"/>
      <c r="J30" s="92"/>
      <c r="K30" s="129"/>
      <c r="L30" s="130"/>
      <c r="M30" s="129" t="s">
        <v>103</v>
      </c>
      <c r="N30" s="116" t="s">
        <v>154</v>
      </c>
      <c r="P30" t="s">
        <v>268</v>
      </c>
    </row>
    <row r="31" spans="1:16" x14ac:dyDescent="0.2">
      <c r="A31" s="171" t="s">
        <v>145</v>
      </c>
      <c r="B31" s="182"/>
      <c r="C31" s="124" t="s">
        <v>226</v>
      </c>
      <c r="D31" s="89"/>
      <c r="E31" s="131"/>
      <c r="F31" s="132" t="s">
        <v>163</v>
      </c>
      <c r="G31" s="125" t="s">
        <v>164</v>
      </c>
      <c r="H31" s="90"/>
      <c r="I31" s="91"/>
      <c r="J31" s="92"/>
      <c r="K31" s="129"/>
      <c r="L31" s="130"/>
      <c r="M31" s="211" t="s">
        <v>103</v>
      </c>
      <c r="N31" s="210" t="s">
        <v>154</v>
      </c>
      <c r="P31" t="s">
        <v>268</v>
      </c>
    </row>
    <row r="32" spans="1:16" x14ac:dyDescent="0.2">
      <c r="A32" s="171" t="s">
        <v>145</v>
      </c>
      <c r="B32" s="182"/>
      <c r="C32" s="124" t="s">
        <v>226</v>
      </c>
      <c r="D32" s="89"/>
      <c r="E32" s="131"/>
      <c r="F32" s="132" t="s">
        <v>165</v>
      </c>
      <c r="G32" s="125" t="s">
        <v>166</v>
      </c>
      <c r="H32" s="90"/>
      <c r="I32" s="91"/>
      <c r="J32" s="92"/>
      <c r="K32" s="93"/>
      <c r="L32" s="92"/>
      <c r="M32" s="211" t="s">
        <v>103</v>
      </c>
      <c r="N32" s="210" t="s">
        <v>154</v>
      </c>
      <c r="P32" t="s">
        <v>268</v>
      </c>
    </row>
    <row r="33" spans="1:16" ht="13.5" thickBot="1" x14ac:dyDescent="0.25">
      <c r="A33" s="171" t="s">
        <v>145</v>
      </c>
      <c r="B33" s="182"/>
      <c r="C33" s="124" t="s">
        <v>226</v>
      </c>
      <c r="D33" s="89"/>
      <c r="E33" s="131"/>
      <c r="F33" s="132" t="s">
        <v>167</v>
      </c>
      <c r="G33" s="125" t="s">
        <v>168</v>
      </c>
      <c r="H33" s="90"/>
      <c r="I33" s="91"/>
      <c r="J33" s="92"/>
      <c r="K33" s="93"/>
      <c r="L33" s="92"/>
      <c r="M33" s="211" t="s">
        <v>103</v>
      </c>
      <c r="N33" s="210" t="s">
        <v>154</v>
      </c>
      <c r="P33" t="s">
        <v>268</v>
      </c>
    </row>
    <row r="34" spans="1:16" ht="14.25" thickTop="1" thickBot="1" x14ac:dyDescent="0.25">
      <c r="A34" s="176"/>
      <c r="B34" s="180"/>
      <c r="C34" s="74" t="s">
        <v>119</v>
      </c>
      <c r="D34" s="47"/>
      <c r="E34" s="47"/>
      <c r="F34" s="47"/>
      <c r="G34" s="48"/>
      <c r="H34" s="49"/>
      <c r="I34" s="49"/>
      <c r="J34" s="49"/>
      <c r="K34" s="49"/>
      <c r="L34" s="49"/>
      <c r="M34" s="49"/>
      <c r="N34" s="50"/>
    </row>
    <row r="35" spans="1:16" ht="13.5" thickBot="1" x14ac:dyDescent="0.25">
      <c r="A35" s="178"/>
      <c r="B35" s="183"/>
      <c r="C35" s="81"/>
      <c r="D35" s="11"/>
      <c r="E35" s="11"/>
      <c r="F35" s="97" t="s">
        <v>116</v>
      </c>
      <c r="G35" s="98" t="s">
        <v>117</v>
      </c>
      <c r="H35" s="51"/>
      <c r="I35" s="51"/>
      <c r="J35" s="51"/>
      <c r="K35" s="51"/>
      <c r="L35" s="51"/>
      <c r="M35" s="51"/>
      <c r="N35" s="52"/>
    </row>
    <row r="36" spans="1:16" x14ac:dyDescent="0.2">
      <c r="A36" s="171" t="s">
        <v>172</v>
      </c>
      <c r="B36" s="182"/>
      <c r="C36" s="124" t="s">
        <v>230</v>
      </c>
      <c r="D36" s="89"/>
      <c r="E36" s="131"/>
      <c r="F36" s="132" t="s">
        <v>161</v>
      </c>
      <c r="G36" s="125" t="s">
        <v>162</v>
      </c>
      <c r="H36" s="126" t="s">
        <v>103</v>
      </c>
      <c r="I36" s="127" t="s">
        <v>152</v>
      </c>
      <c r="J36" s="127" t="s">
        <v>153</v>
      </c>
      <c r="K36" s="93"/>
      <c r="L36" s="92"/>
      <c r="M36" s="93"/>
      <c r="N36" s="94"/>
      <c r="P36" t="s">
        <v>269</v>
      </c>
    </row>
    <row r="37" spans="1:16" x14ac:dyDescent="0.2">
      <c r="A37" s="171" t="s">
        <v>172</v>
      </c>
      <c r="B37" s="182"/>
      <c r="C37" s="124" t="s">
        <v>230</v>
      </c>
      <c r="D37" s="89"/>
      <c r="E37" s="131"/>
      <c r="F37" s="132" t="s">
        <v>163</v>
      </c>
      <c r="G37" s="125" t="s">
        <v>164</v>
      </c>
      <c r="H37" s="126" t="s">
        <v>103</v>
      </c>
      <c r="I37" s="127" t="s">
        <v>152</v>
      </c>
      <c r="J37" s="127" t="s">
        <v>153</v>
      </c>
      <c r="K37" s="93"/>
      <c r="L37" s="92"/>
      <c r="M37" s="93"/>
      <c r="N37" s="94"/>
      <c r="P37" t="s">
        <v>269</v>
      </c>
    </row>
    <row r="38" spans="1:16" x14ac:dyDescent="0.2">
      <c r="A38" s="171" t="s">
        <v>172</v>
      </c>
      <c r="B38" s="182"/>
      <c r="C38" s="124" t="s">
        <v>230</v>
      </c>
      <c r="D38" s="89"/>
      <c r="E38" s="131"/>
      <c r="F38" s="132" t="s">
        <v>165</v>
      </c>
      <c r="G38" s="125" t="s">
        <v>166</v>
      </c>
      <c r="H38" s="126" t="s">
        <v>103</v>
      </c>
      <c r="I38" s="127" t="s">
        <v>152</v>
      </c>
      <c r="J38" s="127" t="s">
        <v>153</v>
      </c>
      <c r="K38" s="93"/>
      <c r="L38" s="92"/>
      <c r="M38" s="93"/>
      <c r="N38" s="94"/>
      <c r="P38" t="s">
        <v>269</v>
      </c>
    </row>
    <row r="39" spans="1:16" x14ac:dyDescent="0.2">
      <c r="A39" s="171" t="s">
        <v>172</v>
      </c>
      <c r="B39" s="182"/>
      <c r="C39" s="124" t="s">
        <v>230</v>
      </c>
      <c r="D39" s="89"/>
      <c r="E39" s="131"/>
      <c r="F39" s="132" t="s">
        <v>167</v>
      </c>
      <c r="G39" s="125" t="s">
        <v>168</v>
      </c>
      <c r="H39" s="126" t="s">
        <v>103</v>
      </c>
      <c r="I39" s="127" t="s">
        <v>152</v>
      </c>
      <c r="J39" s="127" t="s">
        <v>153</v>
      </c>
      <c r="K39" s="93"/>
      <c r="L39" s="92"/>
      <c r="M39" s="93"/>
      <c r="N39" s="94"/>
      <c r="P39" t="s">
        <v>269</v>
      </c>
    </row>
    <row r="40" spans="1:16" x14ac:dyDescent="0.2">
      <c r="A40" s="171" t="s">
        <v>173</v>
      </c>
      <c r="B40" s="182"/>
      <c r="C40" s="124" t="s">
        <v>230</v>
      </c>
      <c r="D40" s="89"/>
      <c r="E40" s="131"/>
      <c r="F40" s="132" t="s">
        <v>161</v>
      </c>
      <c r="G40" s="125" t="s">
        <v>162</v>
      </c>
      <c r="H40" s="126"/>
      <c r="I40" s="127"/>
      <c r="J40" s="128"/>
      <c r="K40" s="211" t="s">
        <v>103</v>
      </c>
      <c r="L40" s="210" t="s">
        <v>154</v>
      </c>
      <c r="M40" s="213"/>
      <c r="N40" s="214"/>
      <c r="P40" t="s">
        <v>270</v>
      </c>
    </row>
    <row r="41" spans="1:16" x14ac:dyDescent="0.2">
      <c r="A41" s="171" t="s">
        <v>173</v>
      </c>
      <c r="B41" s="182"/>
      <c r="C41" s="124" t="s">
        <v>230</v>
      </c>
      <c r="D41" s="89"/>
      <c r="E41" s="131"/>
      <c r="F41" s="132" t="s">
        <v>163</v>
      </c>
      <c r="G41" s="125" t="s">
        <v>164</v>
      </c>
      <c r="H41" s="126"/>
      <c r="I41" s="127"/>
      <c r="J41" s="128"/>
      <c r="K41" s="211" t="s">
        <v>103</v>
      </c>
      <c r="L41" s="210" t="s">
        <v>154</v>
      </c>
      <c r="M41" s="213"/>
      <c r="N41" s="214"/>
      <c r="P41" t="s">
        <v>270</v>
      </c>
    </row>
    <row r="42" spans="1:16" x14ac:dyDescent="0.2">
      <c r="A42" s="171" t="s">
        <v>173</v>
      </c>
      <c r="B42" s="182"/>
      <c r="C42" s="124" t="s">
        <v>230</v>
      </c>
      <c r="D42" s="89"/>
      <c r="E42" s="131"/>
      <c r="F42" s="132" t="s">
        <v>165</v>
      </c>
      <c r="G42" s="125" t="s">
        <v>166</v>
      </c>
      <c r="H42" s="90"/>
      <c r="I42" s="91"/>
      <c r="J42" s="92"/>
      <c r="K42" s="211" t="s">
        <v>103</v>
      </c>
      <c r="L42" s="210" t="s">
        <v>154</v>
      </c>
      <c r="M42" s="213"/>
      <c r="N42" s="214"/>
      <c r="P42" t="s">
        <v>270</v>
      </c>
    </row>
    <row r="43" spans="1:16" x14ac:dyDescent="0.2">
      <c r="A43" s="171" t="s">
        <v>173</v>
      </c>
      <c r="B43" s="182"/>
      <c r="C43" s="124" t="s">
        <v>230</v>
      </c>
      <c r="D43" s="89"/>
      <c r="E43" s="131"/>
      <c r="F43" s="132" t="s">
        <v>167</v>
      </c>
      <c r="G43" s="125" t="s">
        <v>168</v>
      </c>
      <c r="H43" s="90"/>
      <c r="I43" s="91"/>
      <c r="J43" s="92"/>
      <c r="K43" s="211" t="s">
        <v>103</v>
      </c>
      <c r="L43" s="210" t="s">
        <v>154</v>
      </c>
      <c r="M43" s="213"/>
      <c r="N43" s="214"/>
      <c r="P43" t="s">
        <v>270</v>
      </c>
    </row>
    <row r="44" spans="1:16" x14ac:dyDescent="0.2">
      <c r="A44" s="171" t="s">
        <v>174</v>
      </c>
      <c r="B44" s="182"/>
      <c r="C44" s="124" t="s">
        <v>230</v>
      </c>
      <c r="D44" s="89"/>
      <c r="E44" s="131"/>
      <c r="F44" s="132" t="s">
        <v>161</v>
      </c>
      <c r="G44" s="125" t="s">
        <v>162</v>
      </c>
      <c r="H44" s="90"/>
      <c r="I44" s="91"/>
      <c r="J44" s="92"/>
      <c r="K44" s="211"/>
      <c r="L44" s="212"/>
      <c r="M44" s="211" t="s">
        <v>103</v>
      </c>
      <c r="N44" s="210" t="s">
        <v>154</v>
      </c>
      <c r="P44" t="s">
        <v>271</v>
      </c>
    </row>
    <row r="45" spans="1:16" x14ac:dyDescent="0.2">
      <c r="A45" s="171" t="s">
        <v>174</v>
      </c>
      <c r="B45" s="182"/>
      <c r="C45" s="124" t="s">
        <v>230</v>
      </c>
      <c r="D45" s="89"/>
      <c r="E45" s="131"/>
      <c r="F45" s="132" t="s">
        <v>163</v>
      </c>
      <c r="G45" s="125" t="s">
        <v>164</v>
      </c>
      <c r="H45" s="90"/>
      <c r="I45" s="91"/>
      <c r="J45" s="92"/>
      <c r="K45" s="211"/>
      <c r="L45" s="212"/>
      <c r="M45" s="211" t="s">
        <v>103</v>
      </c>
      <c r="N45" s="210" t="s">
        <v>154</v>
      </c>
      <c r="P45" t="s">
        <v>271</v>
      </c>
    </row>
    <row r="46" spans="1:16" x14ac:dyDescent="0.2">
      <c r="A46" s="171" t="s">
        <v>174</v>
      </c>
      <c r="B46" s="182"/>
      <c r="C46" s="124" t="s">
        <v>230</v>
      </c>
      <c r="D46" s="89"/>
      <c r="E46" s="131"/>
      <c r="F46" s="132" t="s">
        <v>165</v>
      </c>
      <c r="G46" s="125" t="s">
        <v>166</v>
      </c>
      <c r="H46" s="90"/>
      <c r="I46" s="91"/>
      <c r="J46" s="92"/>
      <c r="K46" s="213"/>
      <c r="L46" s="215"/>
      <c r="M46" s="211" t="s">
        <v>103</v>
      </c>
      <c r="N46" s="210" t="s">
        <v>154</v>
      </c>
      <c r="P46" t="s">
        <v>271</v>
      </c>
    </row>
    <row r="47" spans="1:16" ht="13.5" thickBot="1" x14ac:dyDescent="0.25">
      <c r="A47" s="171" t="s">
        <v>174</v>
      </c>
      <c r="B47" s="182"/>
      <c r="C47" s="124" t="s">
        <v>230</v>
      </c>
      <c r="D47" s="89"/>
      <c r="E47" s="131"/>
      <c r="F47" s="132" t="s">
        <v>167</v>
      </c>
      <c r="G47" s="125" t="s">
        <v>168</v>
      </c>
      <c r="H47" s="90"/>
      <c r="I47" s="91"/>
      <c r="J47" s="92"/>
      <c r="K47" s="213"/>
      <c r="L47" s="215"/>
      <c r="M47" s="211" t="s">
        <v>103</v>
      </c>
      <c r="N47" s="210" t="s">
        <v>154</v>
      </c>
      <c r="P47" t="s">
        <v>271</v>
      </c>
    </row>
    <row r="48" spans="1:16" ht="14.25" thickTop="1" thickBot="1" x14ac:dyDescent="0.25">
      <c r="A48" s="176"/>
      <c r="B48" s="180"/>
      <c r="C48" s="74" t="s">
        <v>120</v>
      </c>
      <c r="D48" s="47"/>
      <c r="E48" s="47"/>
      <c r="F48" s="47"/>
      <c r="G48" s="48"/>
      <c r="H48" s="49"/>
      <c r="I48" s="49"/>
      <c r="J48" s="49"/>
      <c r="K48" s="49"/>
      <c r="L48" s="49"/>
      <c r="M48" s="49"/>
      <c r="N48" s="50"/>
    </row>
    <row r="49" spans="1:16" ht="13.5" thickBot="1" x14ac:dyDescent="0.25">
      <c r="A49" s="178"/>
      <c r="B49" s="183"/>
      <c r="C49" s="81"/>
      <c r="D49" s="11"/>
      <c r="E49" s="99"/>
      <c r="F49" s="97" t="s">
        <v>121</v>
      </c>
      <c r="G49" s="98" t="s">
        <v>122</v>
      </c>
      <c r="H49" s="51"/>
      <c r="I49" s="51"/>
      <c r="J49" s="51"/>
      <c r="K49" s="51"/>
      <c r="L49" s="51"/>
      <c r="M49" s="51"/>
      <c r="N49" s="52"/>
    </row>
    <row r="50" spans="1:16" x14ac:dyDescent="0.2">
      <c r="A50" s="172" t="s">
        <v>175</v>
      </c>
      <c r="B50" s="185"/>
      <c r="C50" s="219" t="s">
        <v>231</v>
      </c>
      <c r="D50" s="220"/>
      <c r="E50" s="220"/>
      <c r="F50" s="221" t="s">
        <v>170</v>
      </c>
      <c r="G50" s="222" t="s">
        <v>171</v>
      </c>
      <c r="H50" s="223" t="s">
        <v>103</v>
      </c>
      <c r="I50" s="224" t="s">
        <v>152</v>
      </c>
      <c r="J50" s="225" t="s">
        <v>153</v>
      </c>
      <c r="K50" s="134"/>
      <c r="L50" s="225"/>
      <c r="M50" s="134"/>
      <c r="N50" s="226"/>
      <c r="P50" t="s">
        <v>262</v>
      </c>
    </row>
    <row r="51" spans="1:16" x14ac:dyDescent="0.2">
      <c r="A51" s="172" t="s">
        <v>261</v>
      </c>
      <c r="B51" s="133"/>
      <c r="C51" s="217" t="s">
        <v>231</v>
      </c>
      <c r="D51" s="200"/>
      <c r="E51" s="200"/>
      <c r="F51" s="218" t="s">
        <v>170</v>
      </c>
      <c r="G51" s="201" t="s">
        <v>171</v>
      </c>
      <c r="H51" s="216" t="s">
        <v>103</v>
      </c>
      <c r="I51" s="157" t="s">
        <v>152</v>
      </c>
      <c r="J51" s="202" t="s">
        <v>228</v>
      </c>
      <c r="K51" s="117"/>
      <c r="L51" s="202"/>
      <c r="M51" s="117"/>
      <c r="N51" s="203"/>
      <c r="P51" t="s">
        <v>263</v>
      </c>
    </row>
    <row r="52" spans="1:16" x14ac:dyDescent="0.2">
      <c r="A52" s="173" t="s">
        <v>176</v>
      </c>
      <c r="B52" s="135"/>
      <c r="C52" s="136" t="s">
        <v>231</v>
      </c>
      <c r="D52" s="137"/>
      <c r="E52" s="137"/>
      <c r="F52" s="138" t="s">
        <v>170</v>
      </c>
      <c r="G52" s="139" t="s">
        <v>171</v>
      </c>
      <c r="H52" s="140"/>
      <c r="I52" s="141"/>
      <c r="J52" s="142"/>
      <c r="K52" s="117" t="s">
        <v>103</v>
      </c>
      <c r="L52" s="142" t="s">
        <v>154</v>
      </c>
      <c r="M52" s="117"/>
      <c r="N52" s="143"/>
      <c r="P52" t="s">
        <v>264</v>
      </c>
    </row>
    <row r="53" spans="1:16" ht="13.5" thickBot="1" x14ac:dyDescent="0.25">
      <c r="A53" s="174" t="s">
        <v>177</v>
      </c>
      <c r="B53" s="144"/>
      <c r="C53" s="145" t="s">
        <v>231</v>
      </c>
      <c r="D53" s="146"/>
      <c r="E53" s="146"/>
      <c r="F53" s="147" t="s">
        <v>170</v>
      </c>
      <c r="G53" s="148" t="s">
        <v>171</v>
      </c>
      <c r="H53" s="149"/>
      <c r="I53" s="150"/>
      <c r="J53" s="151"/>
      <c r="K53" s="152"/>
      <c r="L53" s="151"/>
      <c r="M53" s="152" t="s">
        <v>103</v>
      </c>
      <c r="N53" s="153" t="s">
        <v>154</v>
      </c>
      <c r="P53" t="s">
        <v>265</v>
      </c>
    </row>
    <row r="54" spans="1:16" ht="14.25" thickTop="1" thickBot="1" x14ac:dyDescent="0.25">
      <c r="A54" s="176"/>
      <c r="B54" s="180"/>
      <c r="C54" s="74" t="s">
        <v>123</v>
      </c>
      <c r="D54" s="47"/>
      <c r="E54" s="47"/>
      <c r="F54" s="47"/>
      <c r="G54" s="48"/>
      <c r="H54" s="53"/>
      <c r="I54" s="53"/>
      <c r="J54" s="53"/>
      <c r="K54" s="53"/>
      <c r="L54" s="53"/>
      <c r="M54" s="53"/>
      <c r="N54" s="54"/>
    </row>
    <row r="55" spans="1:16" ht="13.5" thickBot="1" x14ac:dyDescent="0.25">
      <c r="A55" s="178"/>
      <c r="B55" s="183"/>
      <c r="C55" s="81"/>
      <c r="D55" s="11"/>
      <c r="E55" s="11"/>
      <c r="F55" s="97" t="s">
        <v>124</v>
      </c>
      <c r="G55" s="98" t="s">
        <v>117</v>
      </c>
      <c r="H55" s="55"/>
      <c r="I55" s="55"/>
      <c r="J55" s="55"/>
      <c r="K55" s="55"/>
      <c r="L55" s="55"/>
      <c r="M55" s="55"/>
      <c r="N55" s="56"/>
    </row>
    <row r="56" spans="1:16" x14ac:dyDescent="0.2">
      <c r="A56" s="171" t="s">
        <v>125</v>
      </c>
      <c r="B56" s="182"/>
      <c r="C56" s="124" t="s">
        <v>232</v>
      </c>
      <c r="D56" s="89"/>
      <c r="E56" s="89"/>
      <c r="F56" s="154" t="s">
        <v>178</v>
      </c>
      <c r="G56" s="155" t="s">
        <v>169</v>
      </c>
      <c r="H56" s="156" t="s">
        <v>103</v>
      </c>
      <c r="I56" s="157" t="s">
        <v>152</v>
      </c>
      <c r="J56" s="158" t="s">
        <v>153</v>
      </c>
      <c r="K56" s="134"/>
      <c r="L56" s="159"/>
      <c r="M56" s="160"/>
      <c r="N56" s="161"/>
      <c r="P56" t="s">
        <v>272</v>
      </c>
    </row>
    <row r="57" spans="1:16" x14ac:dyDescent="0.2">
      <c r="A57" s="171" t="s">
        <v>179</v>
      </c>
      <c r="B57" s="182"/>
      <c r="C57" s="124" t="s">
        <v>232</v>
      </c>
      <c r="D57" s="137"/>
      <c r="E57" s="137"/>
      <c r="F57" s="154" t="s">
        <v>178</v>
      </c>
      <c r="G57" s="155" t="s">
        <v>169</v>
      </c>
      <c r="H57" s="162"/>
      <c r="I57" s="141"/>
      <c r="J57" s="163"/>
      <c r="K57" s="117" t="s">
        <v>103</v>
      </c>
      <c r="L57" s="116" t="s">
        <v>154</v>
      </c>
      <c r="M57" s="117"/>
      <c r="N57" s="118"/>
      <c r="P57" t="s">
        <v>273</v>
      </c>
    </row>
    <row r="58" spans="1:16" x14ac:dyDescent="0.2">
      <c r="A58" s="171" t="s">
        <v>150</v>
      </c>
      <c r="B58" s="182"/>
      <c r="C58" s="124" t="s">
        <v>232</v>
      </c>
      <c r="D58" s="137"/>
      <c r="E58" s="137"/>
      <c r="F58" s="204" t="s">
        <v>178</v>
      </c>
      <c r="G58" s="205" t="s">
        <v>169</v>
      </c>
      <c r="H58" s="206"/>
      <c r="I58" s="141"/>
      <c r="J58" s="163"/>
      <c r="K58" s="207"/>
      <c r="L58" s="208"/>
      <c r="M58" s="207" t="s">
        <v>103</v>
      </c>
      <c r="N58" s="209" t="s">
        <v>154</v>
      </c>
      <c r="P58" t="s">
        <v>274</v>
      </c>
    </row>
    <row r="59" spans="1:16" ht="13.5" thickBot="1" x14ac:dyDescent="0.25">
      <c r="A59" s="171" t="s">
        <v>233</v>
      </c>
      <c r="B59" s="182"/>
      <c r="C59" s="124" t="s">
        <v>232</v>
      </c>
      <c r="D59" s="96"/>
      <c r="E59" s="96"/>
      <c r="F59" s="154" t="s">
        <v>178</v>
      </c>
      <c r="G59" s="155" t="s">
        <v>169</v>
      </c>
      <c r="H59" s="164" t="s">
        <v>103</v>
      </c>
      <c r="I59" s="165" t="s">
        <v>152</v>
      </c>
      <c r="J59" s="166" t="s">
        <v>228</v>
      </c>
      <c r="K59" s="167"/>
      <c r="L59" s="168"/>
      <c r="M59" s="167"/>
      <c r="N59" s="169"/>
      <c r="P59" t="s">
        <v>275</v>
      </c>
    </row>
    <row r="60" spans="1:16" ht="14.25" thickTop="1" thickBot="1" x14ac:dyDescent="0.25">
      <c r="A60" s="176"/>
      <c r="B60" s="180"/>
      <c r="C60" s="74" t="s">
        <v>126</v>
      </c>
      <c r="D60" s="46"/>
      <c r="E60" s="47"/>
      <c r="F60" s="47"/>
      <c r="G60" s="48"/>
      <c r="H60" s="49"/>
      <c r="I60" s="49"/>
      <c r="J60" s="49"/>
      <c r="K60" s="49"/>
      <c r="L60" s="49"/>
      <c r="M60" s="49"/>
      <c r="N60" s="50"/>
    </row>
    <row r="61" spans="1:16" ht="13.5" thickBot="1" x14ac:dyDescent="0.25">
      <c r="A61" s="178"/>
      <c r="B61" s="183"/>
      <c r="C61" s="81"/>
      <c r="D61" s="95" t="s">
        <v>127</v>
      </c>
      <c r="E61" s="11"/>
      <c r="F61" s="11"/>
      <c r="G61" s="82" t="s">
        <v>128</v>
      </c>
      <c r="H61" s="51"/>
      <c r="I61" s="51"/>
      <c r="J61" s="51"/>
      <c r="K61" s="51"/>
      <c r="L61" s="51"/>
      <c r="M61" s="51"/>
      <c r="N61" s="52"/>
    </row>
    <row r="62" spans="1:16" x14ac:dyDescent="0.2">
      <c r="A62" s="171" t="s">
        <v>129</v>
      </c>
      <c r="B62" s="182"/>
      <c r="C62" s="88" t="s">
        <v>146</v>
      </c>
      <c r="D62" s="100" t="s">
        <v>147</v>
      </c>
      <c r="E62" s="89"/>
      <c r="F62" s="89"/>
      <c r="G62" s="154" t="s">
        <v>195</v>
      </c>
      <c r="H62" s="229" t="s">
        <v>199</v>
      </c>
      <c r="I62" s="115" t="s">
        <v>152</v>
      </c>
      <c r="J62" s="230" t="s">
        <v>153</v>
      </c>
      <c r="K62" s="134"/>
      <c r="L62" s="159"/>
      <c r="M62" s="160"/>
      <c r="N62" s="161"/>
      <c r="P62" t="s">
        <v>276</v>
      </c>
    </row>
    <row r="63" spans="1:16" x14ac:dyDescent="0.2">
      <c r="A63" s="171" t="s">
        <v>281</v>
      </c>
      <c r="B63" s="182"/>
      <c r="C63" s="88" t="s">
        <v>146</v>
      </c>
      <c r="D63" s="100" t="s">
        <v>147</v>
      </c>
      <c r="E63" s="89"/>
      <c r="F63" s="89"/>
      <c r="G63" s="154" t="s">
        <v>195</v>
      </c>
      <c r="H63" s="227" t="s">
        <v>199</v>
      </c>
      <c r="I63" s="157" t="s">
        <v>152</v>
      </c>
      <c r="J63" s="158" t="s">
        <v>228</v>
      </c>
      <c r="K63" s="117"/>
      <c r="L63" s="116"/>
      <c r="M63" s="228"/>
      <c r="N63" s="118"/>
      <c r="P63" t="s">
        <v>280</v>
      </c>
    </row>
    <row r="64" spans="1:16" x14ac:dyDescent="0.2">
      <c r="A64" s="171" t="s">
        <v>197</v>
      </c>
      <c r="B64" s="182"/>
      <c r="C64" s="88" t="s">
        <v>196</v>
      </c>
      <c r="D64" s="100" t="s">
        <v>147</v>
      </c>
      <c r="E64" s="89"/>
      <c r="F64" s="89"/>
      <c r="G64" s="154" t="s">
        <v>195</v>
      </c>
      <c r="H64" s="162"/>
      <c r="I64" s="141"/>
      <c r="J64" s="163"/>
      <c r="K64" s="117" t="s">
        <v>199</v>
      </c>
      <c r="L64" s="116" t="s">
        <v>154</v>
      </c>
      <c r="M64" s="117"/>
      <c r="N64" s="118"/>
      <c r="P64" t="s">
        <v>277</v>
      </c>
    </row>
    <row r="65" spans="1:16" x14ac:dyDescent="0.2">
      <c r="A65" s="171" t="s">
        <v>198</v>
      </c>
      <c r="B65" s="182"/>
      <c r="C65" s="88" t="s">
        <v>193</v>
      </c>
      <c r="D65" s="100" t="s">
        <v>147</v>
      </c>
      <c r="E65" s="89"/>
      <c r="F65" s="89"/>
      <c r="G65" s="154" t="s">
        <v>195</v>
      </c>
      <c r="H65" s="90"/>
      <c r="I65" s="91"/>
      <c r="J65" s="92"/>
      <c r="K65" s="129"/>
      <c r="L65" s="130"/>
      <c r="M65" s="129" t="s">
        <v>199</v>
      </c>
      <c r="N65" s="116" t="s">
        <v>154</v>
      </c>
      <c r="P65" t="s">
        <v>278</v>
      </c>
    </row>
    <row r="66" spans="1:16" x14ac:dyDescent="0.2">
      <c r="A66" s="171" t="s">
        <v>129</v>
      </c>
      <c r="B66" s="182"/>
      <c r="C66" s="88" t="s">
        <v>146</v>
      </c>
      <c r="D66" s="100" t="s">
        <v>200</v>
      </c>
      <c r="E66" s="89"/>
      <c r="F66" s="89"/>
      <c r="G66" s="154" t="s">
        <v>202</v>
      </c>
      <c r="H66" s="162" t="s">
        <v>201</v>
      </c>
      <c r="I66" s="141" t="s">
        <v>152</v>
      </c>
      <c r="J66" s="163" t="s">
        <v>153</v>
      </c>
      <c r="K66" s="117"/>
      <c r="L66" s="116"/>
      <c r="M66" s="117"/>
      <c r="N66" s="118"/>
      <c r="P66" t="s">
        <v>279</v>
      </c>
    </row>
    <row r="67" spans="1:16" x14ac:dyDescent="0.2">
      <c r="A67" s="171" t="s">
        <v>281</v>
      </c>
      <c r="B67" s="182"/>
      <c r="C67" s="88" t="s">
        <v>146</v>
      </c>
      <c r="D67" s="100" t="s">
        <v>200</v>
      </c>
      <c r="E67" s="89"/>
      <c r="F67" s="89"/>
      <c r="G67" s="154" t="s">
        <v>202</v>
      </c>
      <c r="H67" s="162" t="s">
        <v>201</v>
      </c>
      <c r="I67" s="141" t="s">
        <v>152</v>
      </c>
      <c r="J67" s="163" t="s">
        <v>228</v>
      </c>
      <c r="K67" s="117"/>
      <c r="L67" s="116"/>
      <c r="M67" s="117"/>
      <c r="N67" s="118"/>
      <c r="P67" t="s">
        <v>282</v>
      </c>
    </row>
    <row r="68" spans="1:16" x14ac:dyDescent="0.2">
      <c r="A68" s="171" t="s">
        <v>197</v>
      </c>
      <c r="B68" s="182"/>
      <c r="C68" s="88" t="s">
        <v>196</v>
      </c>
      <c r="D68" s="100" t="s">
        <v>200</v>
      </c>
      <c r="E68" s="89"/>
      <c r="F68" s="89"/>
      <c r="G68" s="154" t="s">
        <v>202</v>
      </c>
      <c r="H68" s="162"/>
      <c r="I68" s="141"/>
      <c r="J68" s="163"/>
      <c r="K68" s="117" t="s">
        <v>201</v>
      </c>
      <c r="L68" s="116" t="s">
        <v>154</v>
      </c>
      <c r="M68" s="117"/>
      <c r="N68" s="118"/>
      <c r="P68" t="s">
        <v>277</v>
      </c>
    </row>
    <row r="69" spans="1:16" x14ac:dyDescent="0.2">
      <c r="A69" s="171" t="s">
        <v>198</v>
      </c>
      <c r="B69" s="182"/>
      <c r="C69" s="88" t="s">
        <v>193</v>
      </c>
      <c r="D69" s="100" t="s">
        <v>200</v>
      </c>
      <c r="E69" s="89"/>
      <c r="F69" s="89"/>
      <c r="G69" s="154" t="s">
        <v>202</v>
      </c>
      <c r="H69" s="162"/>
      <c r="I69" s="141"/>
      <c r="J69" s="163"/>
      <c r="K69" s="117"/>
      <c r="L69" s="116"/>
      <c r="M69" s="117" t="s">
        <v>201</v>
      </c>
      <c r="N69" s="118" t="s">
        <v>154</v>
      </c>
      <c r="P69" t="s">
        <v>278</v>
      </c>
    </row>
    <row r="70" spans="1:16" x14ac:dyDescent="0.2">
      <c r="A70" s="171" t="s">
        <v>129</v>
      </c>
      <c r="B70" s="182"/>
      <c r="C70" s="88" t="s">
        <v>146</v>
      </c>
      <c r="D70" s="100" t="s">
        <v>203</v>
      </c>
      <c r="E70" s="89"/>
      <c r="F70" s="89"/>
      <c r="G70" s="154" t="s">
        <v>205</v>
      </c>
      <c r="H70" s="162" t="s">
        <v>204</v>
      </c>
      <c r="I70" s="141" t="s">
        <v>152</v>
      </c>
      <c r="J70" s="163" t="s">
        <v>153</v>
      </c>
      <c r="K70" s="117"/>
      <c r="L70" s="116"/>
      <c r="M70" s="117"/>
      <c r="N70" s="118"/>
      <c r="P70" t="s">
        <v>279</v>
      </c>
    </row>
    <row r="71" spans="1:16" x14ac:dyDescent="0.2">
      <c r="A71" s="171" t="s">
        <v>281</v>
      </c>
      <c r="B71" s="182"/>
      <c r="C71" s="88" t="s">
        <v>146</v>
      </c>
      <c r="D71" s="100" t="s">
        <v>203</v>
      </c>
      <c r="E71" s="89"/>
      <c r="F71" s="89"/>
      <c r="G71" s="154" t="s">
        <v>205</v>
      </c>
      <c r="H71" s="162" t="s">
        <v>204</v>
      </c>
      <c r="I71" s="141" t="s">
        <v>152</v>
      </c>
      <c r="J71" s="163" t="s">
        <v>228</v>
      </c>
      <c r="K71" s="117"/>
      <c r="L71" s="116"/>
      <c r="M71" s="117"/>
      <c r="N71" s="118"/>
      <c r="P71" t="s">
        <v>282</v>
      </c>
    </row>
    <row r="72" spans="1:16" x14ac:dyDescent="0.2">
      <c r="A72" s="171" t="s">
        <v>197</v>
      </c>
      <c r="B72" s="182"/>
      <c r="C72" s="88" t="s">
        <v>196</v>
      </c>
      <c r="D72" s="100" t="s">
        <v>203</v>
      </c>
      <c r="E72" s="89"/>
      <c r="F72" s="89"/>
      <c r="G72" s="154" t="s">
        <v>205</v>
      </c>
      <c r="H72" s="162"/>
      <c r="I72" s="141"/>
      <c r="J72" s="163"/>
      <c r="K72" s="117" t="s">
        <v>204</v>
      </c>
      <c r="L72" s="116" t="s">
        <v>154</v>
      </c>
      <c r="M72" s="117"/>
      <c r="N72" s="118"/>
      <c r="P72" t="s">
        <v>277</v>
      </c>
    </row>
    <row r="73" spans="1:16" ht="13.5" thickBot="1" x14ac:dyDescent="0.25">
      <c r="A73" s="171" t="s">
        <v>198</v>
      </c>
      <c r="B73" s="182"/>
      <c r="C73" s="88" t="s">
        <v>193</v>
      </c>
      <c r="D73" s="100" t="s">
        <v>203</v>
      </c>
      <c r="E73" s="89"/>
      <c r="F73" s="89"/>
      <c r="G73" s="154" t="s">
        <v>205</v>
      </c>
      <c r="H73" s="162"/>
      <c r="I73" s="141"/>
      <c r="J73" s="163"/>
      <c r="K73" s="117"/>
      <c r="L73" s="116"/>
      <c r="M73" s="117" t="s">
        <v>204</v>
      </c>
      <c r="N73" s="118" t="s">
        <v>154</v>
      </c>
      <c r="P73" t="s">
        <v>278</v>
      </c>
    </row>
    <row r="74" spans="1:16" ht="14.25" thickTop="1" thickBot="1" x14ac:dyDescent="0.25">
      <c r="A74" s="175"/>
      <c r="B74" s="186"/>
      <c r="C74" s="101" t="s">
        <v>130</v>
      </c>
      <c r="D74" s="57"/>
      <c r="E74" s="57"/>
      <c r="F74" s="57"/>
      <c r="G74" s="57"/>
      <c r="H74" s="102">
        <f>SUM(H10:H62)</f>
        <v>0</v>
      </c>
      <c r="I74" s="58"/>
      <c r="J74" s="58"/>
      <c r="K74" s="102">
        <f>SUM(K10:K62)</f>
        <v>0</v>
      </c>
      <c r="L74" s="58"/>
      <c r="M74" s="102">
        <f>SUM(M10:M62)</f>
        <v>0</v>
      </c>
      <c r="N74" s="59"/>
    </row>
    <row r="75" spans="1:16" ht="13.5" thickTop="1" x14ac:dyDescent="0.2"/>
  </sheetData>
  <mergeCells count="1">
    <mergeCell ref="D6:G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7" orientation="portrait" useFirstPageNumber="1" horizontalDpi="300" verticalDpi="300" r:id="rId1"/>
  <headerFooter alignWithMargins="0">
    <oddHeader>&amp;R&amp;"Times New Roman CE,obyčejné\&amp;16Příloha č. 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tab. VI</vt:lpstr>
      <vt:lpstr>tab. VI pom</vt:lpstr>
      <vt:lpstr>tab. IX</vt:lpstr>
      <vt:lpstr>tab. X</vt:lpstr>
      <vt:lpstr>tab. XII</vt:lpstr>
      <vt:lpstr>'tab. IX'!Oblast_tisku</vt:lpstr>
      <vt:lpstr>'tab. VI'!Oblast_tisku</vt:lpstr>
      <vt:lpstr>'tab. VI pom'!Oblast_tisku</vt:lpstr>
      <vt:lpstr>'tab. X'!Oblast_tisku</vt:lpstr>
      <vt:lpstr>'tab. XII'!Oblast_tisku</vt:lpstr>
    </vt:vector>
  </TitlesOfParts>
  <Company>Hydroprojekt,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Bušová</dc:creator>
  <cp:lastModifiedBy>Uživatel systému Windows</cp:lastModifiedBy>
  <cp:lastPrinted>2004-10-06T07:39:58Z</cp:lastPrinted>
  <dcterms:created xsi:type="dcterms:W3CDTF">2001-12-17T14:19:28Z</dcterms:created>
  <dcterms:modified xsi:type="dcterms:W3CDTF">2019-11-18T19:43:44Z</dcterms:modified>
</cp:coreProperties>
</file>